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0"/>
  <workbookPr autoCompressPictures="0"/>
  <bookViews>
    <workbookView xWindow="0" yWindow="0" windowWidth="25600" windowHeight="16060"/>
  </bookViews>
  <sheets>
    <sheet name="Competative" sheetId="1" r:id="rId1"/>
    <sheet name="Chart" sheetId="2" r:id="rId2"/>
    <sheet name="HR Zone" sheetId="5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44" i="1" l="1"/>
  <c r="C145" i="1"/>
  <c r="E145" i="1"/>
  <c r="G145" i="1"/>
  <c r="I145" i="1"/>
  <c r="I146" i="1"/>
  <c r="I147" i="1"/>
  <c r="I148" i="1"/>
  <c r="I149" i="1"/>
  <c r="I150" i="1"/>
  <c r="Q16" i="1"/>
  <c r="Q18" i="1"/>
  <c r="Q17" i="1"/>
  <c r="B15" i="5"/>
  <c r="C21" i="5"/>
  <c r="C233" i="1"/>
  <c r="C225" i="1"/>
  <c r="C217" i="1"/>
  <c r="C209" i="1"/>
  <c r="C201" i="1"/>
  <c r="C193" i="1"/>
  <c r="C185" i="1"/>
  <c r="C169" i="1"/>
  <c r="A239" i="1"/>
  <c r="A238" i="1"/>
  <c r="A237" i="1"/>
  <c r="A236" i="1"/>
  <c r="A235" i="1"/>
  <c r="A234" i="1"/>
  <c r="A232" i="1"/>
  <c r="A231" i="1"/>
  <c r="A230" i="1"/>
  <c r="A229" i="1"/>
  <c r="A228" i="1"/>
  <c r="A227" i="1"/>
  <c r="A226" i="1"/>
  <c r="A224" i="1"/>
  <c r="A223" i="1"/>
  <c r="A222" i="1"/>
  <c r="A221" i="1"/>
  <c r="A220" i="1"/>
  <c r="A219" i="1"/>
  <c r="A218" i="1"/>
  <c r="A216" i="1"/>
  <c r="A215" i="1"/>
  <c r="A214" i="1"/>
  <c r="A213" i="1"/>
  <c r="A212" i="1"/>
  <c r="A211" i="1"/>
  <c r="A210" i="1"/>
  <c r="A208" i="1"/>
  <c r="A207" i="1"/>
  <c r="A206" i="1"/>
  <c r="A205" i="1"/>
  <c r="A204" i="1"/>
  <c r="A203" i="1"/>
  <c r="A202" i="1"/>
  <c r="A200" i="1"/>
  <c r="A199" i="1"/>
  <c r="A198" i="1"/>
  <c r="A197" i="1"/>
  <c r="A196" i="1"/>
  <c r="A195" i="1"/>
  <c r="A194" i="1"/>
  <c r="A192" i="1"/>
  <c r="A191" i="1"/>
  <c r="A190" i="1"/>
  <c r="A189" i="1"/>
  <c r="A188" i="1"/>
  <c r="A187" i="1"/>
  <c r="A186" i="1"/>
  <c r="A184" i="1"/>
  <c r="A183" i="1"/>
  <c r="A182" i="1"/>
  <c r="A181" i="1"/>
  <c r="A180" i="1"/>
  <c r="A179" i="1"/>
  <c r="A178" i="1"/>
  <c r="A176" i="1"/>
  <c r="A175" i="1"/>
  <c r="A174" i="1"/>
  <c r="A173" i="1"/>
  <c r="A172" i="1"/>
  <c r="A171" i="1"/>
  <c r="A170" i="1"/>
  <c r="A168" i="1"/>
  <c r="A167" i="1"/>
  <c r="A166" i="1"/>
  <c r="A165" i="1"/>
  <c r="A164" i="1"/>
  <c r="A163" i="1"/>
  <c r="A162" i="1"/>
  <c r="A160" i="1"/>
  <c r="A159" i="1"/>
  <c r="A158" i="1"/>
  <c r="A157" i="1"/>
  <c r="A156" i="1"/>
  <c r="A155" i="1"/>
  <c r="A154" i="1"/>
  <c r="A152" i="1"/>
  <c r="A151" i="1"/>
  <c r="A150" i="1"/>
  <c r="A149" i="1"/>
  <c r="A148" i="1"/>
  <c r="A147" i="1"/>
  <c r="A146" i="1"/>
  <c r="A144" i="1"/>
  <c r="A143" i="1"/>
  <c r="A142" i="1"/>
  <c r="A141" i="1"/>
  <c r="A140" i="1"/>
  <c r="A139" i="1"/>
  <c r="A138" i="1"/>
  <c r="A136" i="1"/>
  <c r="A135" i="1"/>
  <c r="A134" i="1"/>
  <c r="A133" i="1"/>
  <c r="A132" i="1"/>
  <c r="A131" i="1"/>
  <c r="A130" i="1"/>
  <c r="A128" i="1"/>
  <c r="A127" i="1"/>
  <c r="A126" i="1"/>
  <c r="A125" i="1"/>
  <c r="A124" i="1"/>
  <c r="A123" i="1"/>
  <c r="A122" i="1"/>
  <c r="A120" i="1"/>
  <c r="A119" i="1"/>
  <c r="A118" i="1"/>
  <c r="A117" i="1"/>
  <c r="A116" i="1"/>
  <c r="A115" i="1"/>
  <c r="A114" i="1"/>
  <c r="A112" i="1"/>
  <c r="A111" i="1"/>
  <c r="A110" i="1"/>
  <c r="A109" i="1"/>
  <c r="A108" i="1"/>
  <c r="A107" i="1"/>
  <c r="A106" i="1"/>
  <c r="A104" i="1"/>
  <c r="A103" i="1"/>
  <c r="A102" i="1"/>
  <c r="A101" i="1"/>
  <c r="A100" i="1"/>
  <c r="A99" i="1"/>
  <c r="A98" i="1"/>
  <c r="A96" i="1"/>
  <c r="A95" i="1"/>
  <c r="A94" i="1"/>
  <c r="A93" i="1"/>
  <c r="A92" i="1"/>
  <c r="A91" i="1"/>
  <c r="A90" i="1"/>
  <c r="A88" i="1"/>
  <c r="A87" i="1"/>
  <c r="A86" i="1"/>
  <c r="A85" i="1"/>
  <c r="A84" i="1"/>
  <c r="A83" i="1"/>
  <c r="A82" i="1"/>
  <c r="A80" i="1"/>
  <c r="A79" i="1"/>
  <c r="A78" i="1"/>
  <c r="A77" i="1"/>
  <c r="A76" i="1"/>
  <c r="A75" i="1"/>
  <c r="A74" i="1"/>
  <c r="A72" i="1"/>
  <c r="A71" i="1"/>
  <c r="A70" i="1"/>
  <c r="A69" i="1"/>
  <c r="A68" i="1"/>
  <c r="A67" i="1"/>
  <c r="A66" i="1"/>
  <c r="A64" i="1"/>
  <c r="A63" i="1"/>
  <c r="A62" i="1"/>
  <c r="A61" i="1"/>
  <c r="A60" i="1"/>
  <c r="A59" i="1"/>
  <c r="A58" i="1"/>
  <c r="A56" i="1"/>
  <c r="A55" i="1"/>
  <c r="A54" i="1"/>
  <c r="A53" i="1"/>
  <c r="A52" i="1"/>
  <c r="A51" i="1"/>
  <c r="A50" i="1"/>
  <c r="A48" i="1"/>
  <c r="A47" i="1"/>
  <c r="A46" i="1"/>
  <c r="A45" i="1"/>
  <c r="A44" i="1"/>
  <c r="A43" i="1"/>
  <c r="A42" i="1"/>
  <c r="A40" i="1"/>
  <c r="A39" i="1"/>
  <c r="A38" i="1"/>
  <c r="A37" i="1"/>
  <c r="A36" i="1"/>
  <c r="A35" i="1"/>
  <c r="A34" i="1"/>
  <c r="A32" i="1"/>
  <c r="A31" i="1"/>
  <c r="A30" i="1"/>
  <c r="A29" i="1"/>
  <c r="A28" i="1"/>
  <c r="A27" i="1"/>
  <c r="A26" i="1"/>
  <c r="A24" i="1"/>
  <c r="A23" i="1"/>
  <c r="A22" i="1"/>
  <c r="A21" i="1"/>
  <c r="A20" i="1"/>
  <c r="A19" i="1"/>
  <c r="A18" i="1"/>
  <c r="A16" i="1"/>
  <c r="A15" i="1"/>
  <c r="A14" i="1"/>
  <c r="A13" i="1"/>
  <c r="A12" i="1"/>
  <c r="A11" i="1"/>
  <c r="A10" i="1"/>
  <c r="A8" i="1"/>
  <c r="A7" i="1"/>
  <c r="A6" i="1"/>
  <c r="A5" i="1"/>
  <c r="A4" i="1"/>
  <c r="A3" i="1"/>
  <c r="A2" i="1"/>
  <c r="G49" i="1"/>
  <c r="E49" i="1"/>
  <c r="C49" i="1"/>
  <c r="G129" i="1"/>
  <c r="E129" i="1"/>
  <c r="C129" i="1"/>
  <c r="I129" i="1"/>
  <c r="G201" i="1"/>
  <c r="E201" i="1"/>
  <c r="E209" i="1"/>
  <c r="G241" i="1"/>
  <c r="E241" i="1"/>
  <c r="C241" i="1"/>
  <c r="I241" i="1"/>
  <c r="G233" i="1"/>
  <c r="E233" i="1"/>
  <c r="G225" i="1"/>
  <c r="E225" i="1"/>
  <c r="I225" i="1"/>
  <c r="G217" i="1"/>
  <c r="E217" i="1"/>
  <c r="G209" i="1"/>
  <c r="I209" i="1"/>
  <c r="G193" i="1"/>
  <c r="E193" i="1"/>
  <c r="I193" i="1"/>
  <c r="G185" i="1"/>
  <c r="E185" i="1"/>
  <c r="I185" i="1"/>
  <c r="G177" i="1"/>
  <c r="E177" i="1"/>
  <c r="C177" i="1"/>
  <c r="I177" i="1"/>
  <c r="G169" i="1"/>
  <c r="E169" i="1"/>
  <c r="G161" i="1"/>
  <c r="E161" i="1"/>
  <c r="C161" i="1"/>
  <c r="I161" i="1"/>
  <c r="G153" i="1"/>
  <c r="E153" i="1"/>
  <c r="C153" i="1"/>
  <c r="I153" i="1"/>
  <c r="G137" i="1"/>
  <c r="E137" i="1"/>
  <c r="C137" i="1"/>
  <c r="I137" i="1"/>
  <c r="G121" i="1"/>
  <c r="E121" i="1"/>
  <c r="C121" i="1"/>
  <c r="I121" i="1"/>
  <c r="G113" i="1"/>
  <c r="E113" i="1"/>
  <c r="C113" i="1"/>
  <c r="I113" i="1"/>
  <c r="G105" i="1"/>
  <c r="E105" i="1"/>
  <c r="C105" i="1"/>
  <c r="I105" i="1"/>
  <c r="G97" i="1"/>
  <c r="E97" i="1"/>
  <c r="C97" i="1"/>
  <c r="I97" i="1"/>
  <c r="G89" i="1"/>
  <c r="E89" i="1"/>
  <c r="C89" i="1"/>
  <c r="I89" i="1"/>
  <c r="G81" i="1"/>
  <c r="E81" i="1"/>
  <c r="C81" i="1"/>
  <c r="I81" i="1"/>
  <c r="G73" i="1"/>
  <c r="E73" i="1"/>
  <c r="C73" i="1"/>
  <c r="I73" i="1"/>
  <c r="G65" i="1"/>
  <c r="E65" i="1"/>
  <c r="C65" i="1"/>
  <c r="I65" i="1"/>
  <c r="G57" i="1"/>
  <c r="E57" i="1"/>
  <c r="C57" i="1"/>
  <c r="I57" i="1"/>
  <c r="G41" i="1"/>
  <c r="E41" i="1"/>
  <c r="C41" i="1"/>
  <c r="I41" i="1"/>
  <c r="G33" i="1"/>
  <c r="E33" i="1"/>
  <c r="C33" i="1"/>
  <c r="I33" i="1"/>
  <c r="G25" i="1"/>
  <c r="E25" i="1"/>
  <c r="C25" i="1"/>
  <c r="I25" i="1"/>
  <c r="G17" i="1"/>
  <c r="E17" i="1"/>
  <c r="C17" i="1"/>
  <c r="I17" i="1"/>
  <c r="I240" i="1"/>
  <c r="I239" i="1"/>
  <c r="I238" i="1"/>
  <c r="I237" i="1"/>
  <c r="I236" i="1"/>
  <c r="I235" i="1"/>
  <c r="I234" i="1"/>
  <c r="I232" i="1"/>
  <c r="I231" i="1"/>
  <c r="I230" i="1"/>
  <c r="I229" i="1"/>
  <c r="I228" i="1"/>
  <c r="I227" i="1"/>
  <c r="I226" i="1"/>
  <c r="I224" i="1"/>
  <c r="I223" i="1"/>
  <c r="I222" i="1"/>
  <c r="I221" i="1"/>
  <c r="I220" i="1"/>
  <c r="I219" i="1"/>
  <c r="I218" i="1"/>
  <c r="I216" i="1"/>
  <c r="I215" i="1"/>
  <c r="I214" i="1"/>
  <c r="I213" i="1"/>
  <c r="I212" i="1"/>
  <c r="I211" i="1"/>
  <c r="I210" i="1"/>
  <c r="I208" i="1"/>
  <c r="I207" i="1"/>
  <c r="I206" i="1"/>
  <c r="I205" i="1"/>
  <c r="I204" i="1"/>
  <c r="I203" i="1"/>
  <c r="I202" i="1"/>
  <c r="I200" i="1"/>
  <c r="I199" i="1"/>
  <c r="I198" i="1"/>
  <c r="I197" i="1"/>
  <c r="I196" i="1"/>
  <c r="I195" i="1"/>
  <c r="I194" i="1"/>
  <c r="I192" i="1"/>
  <c r="I191" i="1"/>
  <c r="I190" i="1"/>
  <c r="I189" i="1"/>
  <c r="I188" i="1"/>
  <c r="I187" i="1"/>
  <c r="I186" i="1"/>
  <c r="I184" i="1"/>
  <c r="I183" i="1"/>
  <c r="I182" i="1"/>
  <c r="I181" i="1"/>
  <c r="I180" i="1"/>
  <c r="I179" i="1"/>
  <c r="I178" i="1"/>
  <c r="I176" i="1"/>
  <c r="I175" i="1"/>
  <c r="I174" i="1"/>
  <c r="I173" i="1"/>
  <c r="I172" i="1"/>
  <c r="I171" i="1"/>
  <c r="I170" i="1"/>
  <c r="I168" i="1"/>
  <c r="I167" i="1"/>
  <c r="I166" i="1"/>
  <c r="I165" i="1"/>
  <c r="I164" i="1"/>
  <c r="I163" i="1"/>
  <c r="I162" i="1"/>
  <c r="I160" i="1"/>
  <c r="I159" i="1"/>
  <c r="I158" i="1"/>
  <c r="I157" i="1"/>
  <c r="I156" i="1"/>
  <c r="I155" i="1"/>
  <c r="I154" i="1"/>
  <c r="I152" i="1"/>
  <c r="I151" i="1"/>
  <c r="I143" i="1"/>
  <c r="I142" i="1"/>
  <c r="I141" i="1"/>
  <c r="I140" i="1"/>
  <c r="I139" i="1"/>
  <c r="I138" i="1"/>
  <c r="I136" i="1"/>
  <c r="I135" i="1"/>
  <c r="I134" i="1"/>
  <c r="I133" i="1"/>
  <c r="I132" i="1"/>
  <c r="I131" i="1"/>
  <c r="I130" i="1"/>
  <c r="I128" i="1"/>
  <c r="I127" i="1"/>
  <c r="I126" i="1"/>
  <c r="I125" i="1"/>
  <c r="I124" i="1"/>
  <c r="I123" i="1"/>
  <c r="I122" i="1"/>
  <c r="I120" i="1"/>
  <c r="I119" i="1"/>
  <c r="I118" i="1"/>
  <c r="I117" i="1"/>
  <c r="I116" i="1"/>
  <c r="I115" i="1"/>
  <c r="I114" i="1"/>
  <c r="I112" i="1"/>
  <c r="I111" i="1"/>
  <c r="I110" i="1"/>
  <c r="I109" i="1"/>
  <c r="I108" i="1"/>
  <c r="I107" i="1"/>
  <c r="I106" i="1"/>
  <c r="I104" i="1"/>
  <c r="I103" i="1"/>
  <c r="I102" i="1"/>
  <c r="I101" i="1"/>
  <c r="I100" i="1"/>
  <c r="I99" i="1"/>
  <c r="I98" i="1"/>
  <c r="I96" i="1"/>
  <c r="I95" i="1"/>
  <c r="I94" i="1"/>
  <c r="I93" i="1"/>
  <c r="I92" i="1"/>
  <c r="I91" i="1"/>
  <c r="I90" i="1"/>
  <c r="I88" i="1"/>
  <c r="I87" i="1"/>
  <c r="I86" i="1"/>
  <c r="I85" i="1"/>
  <c r="I84" i="1"/>
  <c r="I83" i="1"/>
  <c r="I82" i="1"/>
  <c r="I80" i="1"/>
  <c r="I79" i="1"/>
  <c r="I78" i="1"/>
  <c r="I77" i="1"/>
  <c r="I76" i="1"/>
  <c r="I75" i="1"/>
  <c r="I74" i="1"/>
  <c r="I72" i="1"/>
  <c r="I71" i="1"/>
  <c r="I70" i="1"/>
  <c r="I69" i="1"/>
  <c r="I68" i="1"/>
  <c r="I67" i="1"/>
  <c r="I66" i="1"/>
  <c r="I64" i="1"/>
  <c r="I63" i="1"/>
  <c r="I62" i="1"/>
  <c r="I61" i="1"/>
  <c r="I60" i="1"/>
  <c r="I59" i="1"/>
  <c r="I58" i="1"/>
  <c r="I56" i="1"/>
  <c r="I55" i="1"/>
  <c r="I54" i="1"/>
  <c r="I53" i="1"/>
  <c r="I52" i="1"/>
  <c r="I51" i="1"/>
  <c r="I50" i="1"/>
  <c r="I48" i="1"/>
  <c r="I47" i="1"/>
  <c r="I46" i="1"/>
  <c r="I45" i="1"/>
  <c r="I44" i="1"/>
  <c r="I43" i="1"/>
  <c r="I42" i="1"/>
  <c r="I40" i="1"/>
  <c r="I39" i="1"/>
  <c r="I38" i="1"/>
  <c r="I37" i="1"/>
  <c r="I36" i="1"/>
  <c r="I35" i="1"/>
  <c r="I34" i="1"/>
  <c r="I32" i="1"/>
  <c r="I31" i="1"/>
  <c r="I30" i="1"/>
  <c r="I29" i="1"/>
  <c r="I28" i="1"/>
  <c r="I27" i="1"/>
  <c r="I26" i="1"/>
  <c r="I24" i="1"/>
  <c r="I23" i="1"/>
  <c r="I22" i="1"/>
  <c r="I21" i="1"/>
  <c r="I20" i="1"/>
  <c r="I19" i="1"/>
  <c r="I18" i="1"/>
  <c r="I16" i="1"/>
  <c r="I15" i="1"/>
  <c r="I14" i="1"/>
  <c r="I13" i="1"/>
  <c r="I12" i="1"/>
  <c r="I11" i="1"/>
  <c r="I10" i="1"/>
  <c r="G9" i="1"/>
  <c r="E9" i="1"/>
  <c r="C9" i="1"/>
  <c r="I3" i="1"/>
  <c r="I4" i="1"/>
  <c r="I5" i="1"/>
  <c r="I6" i="1"/>
  <c r="I7" i="1"/>
  <c r="I8" i="1"/>
  <c r="I2" i="1"/>
  <c r="B19" i="5"/>
  <c r="B21" i="5"/>
  <c r="C18" i="5"/>
  <c r="C20" i="5"/>
  <c r="C22" i="5"/>
  <c r="B18" i="5"/>
  <c r="B20" i="5"/>
  <c r="B22" i="5"/>
  <c r="C19" i="5"/>
  <c r="I201" i="1"/>
  <c r="I49" i="1"/>
  <c r="I169" i="1"/>
  <c r="I217" i="1"/>
  <c r="I233" i="1"/>
  <c r="I9" i="1"/>
</calcChain>
</file>

<file path=xl/sharedStrings.xml><?xml version="1.0" encoding="utf-8"?>
<sst xmlns="http://schemas.openxmlformats.org/spreadsheetml/2006/main" count="784" uniqueCount="252">
  <si>
    <t>Week</t>
  </si>
  <si>
    <t>Day</t>
  </si>
  <si>
    <t>Date</t>
  </si>
  <si>
    <t>Swim</t>
  </si>
  <si>
    <t>Bike</t>
  </si>
  <si>
    <t>Run</t>
  </si>
  <si>
    <t>Swim notes</t>
  </si>
  <si>
    <t>Bike notes</t>
  </si>
  <si>
    <t>Run notes</t>
  </si>
  <si>
    <t>Total</t>
  </si>
  <si>
    <t>2.4 mi</t>
  </si>
  <si>
    <t>112 mi</t>
  </si>
  <si>
    <t>26.2 mi</t>
  </si>
  <si>
    <t>13.1 mi</t>
  </si>
  <si>
    <t>56 mi</t>
  </si>
  <si>
    <t>1.2 mi</t>
  </si>
  <si>
    <t>#6 3,000 yrds</t>
  </si>
  <si>
    <t>#7 3,000 yrds</t>
  </si>
  <si>
    <t>#1 2,500 yrds</t>
  </si>
  <si>
    <t>#2 2,500 yrds</t>
  </si>
  <si>
    <t>#3 2,500 yrds</t>
  </si>
  <si>
    <t>#4 2,500 yrds</t>
  </si>
  <si>
    <t>#5 2,500 yrds</t>
  </si>
  <si>
    <t>#8 3,00 yrds</t>
  </si>
  <si>
    <t>#9 3,000 yrds</t>
  </si>
  <si>
    <t>#10 3,000 yrds</t>
  </si>
  <si>
    <t>#11 3,00 yrds</t>
  </si>
  <si>
    <t>#12 3,500 yrds</t>
  </si>
  <si>
    <t>#13 3,500 yrds</t>
  </si>
  <si>
    <t>#14 3,500 yrds</t>
  </si>
  <si>
    <t>#15 3,500 yrds</t>
  </si>
  <si>
    <t>#16 3,500 yrds</t>
  </si>
  <si>
    <t>#17 3,500 yrds</t>
  </si>
  <si>
    <t>Brick: Z2</t>
  </si>
  <si>
    <t>Z1(100+RPM)</t>
  </si>
  <si>
    <t>Z2</t>
  </si>
  <si>
    <t>Z1-2</t>
  </si>
  <si>
    <t>Z2 @0:15 insert 5min Z4</t>
  </si>
  <si>
    <t>Z2 @0:45 insert 5min Z4</t>
  </si>
  <si>
    <t>Brick: Z2 @2:50 insert 5 min Z4</t>
  </si>
  <si>
    <t>#11 3,000 yrds</t>
  </si>
  <si>
    <t>Brick: Z2 @3:20 insert 5 min Z4</t>
  </si>
  <si>
    <t>Z2 @0:45 insert 7.5 min Z4</t>
  </si>
  <si>
    <t>Brick: Z2 @3:50 insert 5 min Z4</t>
  </si>
  <si>
    <t>Z2 @0:45 insert 10 min Z4</t>
  </si>
  <si>
    <t>Z2 @1:00 insert 10 min Z4</t>
  </si>
  <si>
    <t>Z2 @0:10 insert 5x1min PU/1 min EZ</t>
  </si>
  <si>
    <t>Z2 @0:15 insert 5x1min PU/1 min EZ</t>
  </si>
  <si>
    <t>Z2 @0:45 insert 5x1min PU/1 min EZ</t>
  </si>
  <si>
    <t>Z2 @0:15 insert 2x5min Z4/3 min EZ</t>
  </si>
  <si>
    <t>Z2 @0:10 insert 2x4.5min Z4/1.5 min EZ</t>
  </si>
  <si>
    <t>Z2 @0:15 insert 3x5min Z4/3 min EZ</t>
  </si>
  <si>
    <t>Z2 @0:10 insert 2x6min Z4/ 2min EZ</t>
  </si>
  <si>
    <t>Z2 @0:15 insert 4x5min Z4/3 min EZ</t>
  </si>
  <si>
    <t>Z2 @0:10 insert 5x3min Z4/ 1min EZ</t>
  </si>
  <si>
    <t>Z2 @0:15 insert 5x5min Z4/3 min EZ</t>
  </si>
  <si>
    <t>Z2 @0:10 insert 3x6min Z4/ 2min EZ</t>
  </si>
  <si>
    <t>Z2 @0:10 insert 6x5min Z4/3 min EZ</t>
  </si>
  <si>
    <t>EZ</t>
  </si>
  <si>
    <t>Z1</t>
  </si>
  <si>
    <t>Z1 @ 0:10 insert 5x1min PU/ 1min EZ</t>
  </si>
  <si>
    <t>Z1 @0:15 insert5X1min PU/1 min EZ</t>
  </si>
  <si>
    <t>Z2 @0:15 insert 8x4min Z4/2min EZ</t>
  </si>
  <si>
    <t>Z2 @0:15 insert 4x7min Z4/4min EZ</t>
  </si>
  <si>
    <t>Z2 @ 1:00 insert 10min Z4</t>
  </si>
  <si>
    <t>Z2 @0:10 insert 5x1min PU/ 1 min EZ</t>
  </si>
  <si>
    <t>Z2 @ 1:10 insert 10min Z4</t>
  </si>
  <si>
    <t>Z2 @1:10 insert 15min Z4</t>
  </si>
  <si>
    <t>Brick: Z2 @ 4:45 insert 7.5min Z4</t>
  </si>
  <si>
    <t>Z2 @0:10 insert 4x6min Z4/ 2min EZ</t>
  </si>
  <si>
    <t>Z2 @0:10 insert 4x4.5min Z4/ 1.5min EZ</t>
  </si>
  <si>
    <t>Z2 @0:55 insert 25min Z4</t>
  </si>
  <si>
    <t>Brick: Z2 @ 5:10 insert 12min Z4</t>
  </si>
  <si>
    <t>Z2 @0:10 insert 5x6min Z4/ 2min EZ</t>
  </si>
  <si>
    <t>Z2 @ 1:10 insert 12min Z4</t>
  </si>
  <si>
    <t>Z2 @0:50 insert 30min Z4</t>
  </si>
  <si>
    <t>Brick: Z2 @ 5:40 insert 15min Z4</t>
  </si>
  <si>
    <t>Z2 @0:40 insert 15min Z4</t>
  </si>
  <si>
    <t>Brick: Z2 @ 3:45 insert 10min Z4</t>
  </si>
  <si>
    <t>Z2 @0:45 insert 10min Z4</t>
  </si>
  <si>
    <t>Z2 @ 0:30 insert 7.5min Z4</t>
  </si>
  <si>
    <t>Z2 @0:10 insert 5x1min PU/1min EZ</t>
  </si>
  <si>
    <t>Mon</t>
  </si>
  <si>
    <t>Tue</t>
  </si>
  <si>
    <t>Wed</t>
  </si>
  <si>
    <t>Thur</t>
  </si>
  <si>
    <t>Fri</t>
  </si>
  <si>
    <t>Sat</t>
  </si>
  <si>
    <t>Sun</t>
  </si>
  <si>
    <t>Tot</t>
  </si>
  <si>
    <t>Week1</t>
  </si>
  <si>
    <t>Week2</t>
  </si>
  <si>
    <t>Week3</t>
  </si>
  <si>
    <t>Week4</t>
  </si>
  <si>
    <t>Week5</t>
  </si>
  <si>
    <t>Week6</t>
  </si>
  <si>
    <t>Week7</t>
  </si>
  <si>
    <t>Week8</t>
  </si>
  <si>
    <t>Week9</t>
  </si>
  <si>
    <t>Week10</t>
  </si>
  <si>
    <t>Week11</t>
  </si>
  <si>
    <t>Week12</t>
  </si>
  <si>
    <t>Week13</t>
  </si>
  <si>
    <t>Week14</t>
  </si>
  <si>
    <t>Week15</t>
  </si>
  <si>
    <t>Week16</t>
  </si>
  <si>
    <t>Week17</t>
  </si>
  <si>
    <t>Week18</t>
  </si>
  <si>
    <t>Week19</t>
  </si>
  <si>
    <t>Week20</t>
  </si>
  <si>
    <t>Week21</t>
  </si>
  <si>
    <t>Week22</t>
  </si>
  <si>
    <t>Week23</t>
  </si>
  <si>
    <t>Week24</t>
  </si>
  <si>
    <t>Week25</t>
  </si>
  <si>
    <t>Week26</t>
  </si>
  <si>
    <t>Week27</t>
  </si>
  <si>
    <t>Week29</t>
  </si>
  <si>
    <t>Week30</t>
  </si>
  <si>
    <t>Notes</t>
  </si>
  <si>
    <t>Build phase</t>
  </si>
  <si>
    <t>Base phase</t>
  </si>
  <si>
    <t>Peak phase</t>
  </si>
  <si>
    <t>Recovery week</t>
  </si>
  <si>
    <t>Tapper</t>
  </si>
  <si>
    <t>RACE!!!!!</t>
  </si>
  <si>
    <t>Hell week</t>
  </si>
  <si>
    <t>Week28</t>
  </si>
  <si>
    <t>Age</t>
  </si>
  <si>
    <t>Max HR</t>
  </si>
  <si>
    <t>Running</t>
  </si>
  <si>
    <t>Zone</t>
  </si>
  <si>
    <t>Biking</t>
  </si>
  <si>
    <t>&lt;-- enter age here and the rest will populate</t>
  </si>
  <si>
    <t>run @ half</t>
  </si>
  <si>
    <t>only swam is tiny pool for 30 minutes</t>
  </si>
  <si>
    <t>hour long spin class</t>
  </si>
  <si>
    <t>15 min run nice and easy</t>
  </si>
  <si>
    <t>Good swim and then quick ride</t>
  </si>
  <si>
    <t>good ride… gear needs to be fixed</t>
  </si>
  <si>
    <t>MISSED BUT DID SATURDAY</t>
  </si>
  <si>
    <t>Good swim, feeling better with my breathing and kicks</t>
  </si>
  <si>
    <t>late night run (midnight) slow but good (barefoot)</t>
  </si>
  <si>
    <t>picked up the 30 minute run today, did the loop</t>
  </si>
  <si>
    <t>Nice run… long loop</t>
  </si>
  <si>
    <t>Z1 (120 - 140)</t>
  </si>
  <si>
    <t>Z2 (140 - 160)</t>
  </si>
  <si>
    <t>Z3 (160 - 170)</t>
  </si>
  <si>
    <t>Z4 (170 - 180)</t>
  </si>
  <si>
    <t>Z5 (180 - 190)</t>
  </si>
  <si>
    <t>Super late ride and a quick brick around the block (TIRED)</t>
  </si>
  <si>
    <t>Swam 2,500 in 55 minutes</t>
  </si>
  <si>
    <t>Late night ride… down to 4th and back up the hill</t>
  </si>
  <si>
    <t>Skipped this one</t>
  </si>
  <si>
    <t>Great morning ride around town</t>
  </si>
  <si>
    <t>Great run… big hill though</t>
  </si>
  <si>
    <t>100 laps in the pool… getting faster at them and starting to get into a grove</t>
  </si>
  <si>
    <t>Late night run after drinking… but ran hard</t>
  </si>
  <si>
    <t>Did hard bike ride and hilly run… bike a few short, run long</t>
  </si>
  <si>
    <t>Later swim and bike… only did 20 minutes on the bike</t>
  </si>
  <si>
    <t>only did 32 minutes but 8 min pace</t>
  </si>
  <si>
    <t>Total Run</t>
  </si>
  <si>
    <t>Total Swim</t>
  </si>
  <si>
    <t>Total Bike</t>
  </si>
  <si>
    <t>55 minute swim, very tired</t>
  </si>
  <si>
    <t>night ride - 30:38</t>
  </si>
  <si>
    <t>NO SWIM</t>
  </si>
  <si>
    <t>NO RUN</t>
  </si>
  <si>
    <t>Nothing</t>
  </si>
  <si>
    <t>Nice slow paced run… first in a while</t>
  </si>
  <si>
    <t>RTO… boy was I dead on the last leg, need to drink more carbs</t>
  </si>
  <si>
    <t>Getting faster, I can feel it</t>
  </si>
  <si>
    <t>SHINS KILLING ME</t>
  </si>
  <si>
    <t>Another good swim, feeling really good</t>
  </si>
  <si>
    <t>Swam this in less than 45 min</t>
  </si>
  <si>
    <t>Late night, bike was hard and about an hour, run was pretty good but slow</t>
  </si>
  <si>
    <t>51:10 - wind was strong… but good run, compression socks are a no go!</t>
  </si>
  <si>
    <t>Wicked climb! Davis to Eldorado Hills - 2:45 oops</t>
  </si>
  <si>
    <t>only 30 min… shins messed up again</t>
  </si>
  <si>
    <t>DUDE SHINS SUCK!!!</t>
  </si>
  <si>
    <t>Ride pulling carter and Hailey</t>
  </si>
  <si>
    <t>super hot run… bike with carter and Hailey and had my first flat</t>
  </si>
  <si>
    <t>night ride… no kids</t>
  </si>
  <si>
    <t xml:space="preserve">good afternoon swim </t>
  </si>
  <si>
    <t>hard run… pushing carter up mccarren</t>
  </si>
  <si>
    <t>road to carson city - really good ride</t>
  </si>
  <si>
    <t>midnight run</t>
  </si>
  <si>
    <t>5 am 1:30 run</t>
  </si>
  <si>
    <t>Did all three today… little mini tri to start the week off - Felt pretty good actually - long boring day at work so this was a nice pickup</t>
  </si>
  <si>
    <t>did 8 miles with a 50 lb pack</t>
  </si>
  <si>
    <t>did super hot run in stockton… 8 oz of water only, but needed more</t>
  </si>
  <si>
    <t>swim and run in the middle of the day… not too bad</t>
  </si>
  <si>
    <t>bike ride with the kiddos and then quick brick on the treadmil - bike was an hour</t>
  </si>
  <si>
    <t>Trail run hungover… but really fun</t>
  </si>
  <si>
    <t>The McCarren Loop!</t>
  </si>
  <si>
    <t>Morning swim was tough… but pownded through it</t>
  </si>
  <si>
    <t>Pulled the kiddos and then ran like the wind on the loop</t>
  </si>
  <si>
    <t>10 mile Tuesday</t>
  </si>
  <si>
    <t>Pullig with kiddos then short run with carter</t>
  </si>
  <si>
    <t>swim after work and then a long night ride… a bit windy</t>
  </si>
  <si>
    <t>super sick… but swam really well</t>
  </si>
  <si>
    <t>feeling very sick but did a long ride and pushed carter on the short loop</t>
  </si>
  <si>
    <t>HALF IRON MAN</t>
  </si>
  <si>
    <t>bike with kiddos and run fast</t>
  </si>
  <si>
    <t>Ran pushing carter… long</t>
  </si>
  <si>
    <t>Bike was super fast</t>
  </si>
  <si>
    <t>Biked from Malia's to moms, and then ran in bare feet</t>
  </si>
  <si>
    <t>Just a quick ride to work</t>
  </si>
  <si>
    <t>Not feeling good so didn't do anything today</t>
  </si>
  <si>
    <t>morning run… hard on me… legs need rest</t>
  </si>
  <si>
    <t>good swim and fast ride</t>
  </si>
  <si>
    <t>super hard run today 2:20</t>
  </si>
  <si>
    <t>kick ass ride with 3000+ elevation and a hot as fuck run</t>
  </si>
  <si>
    <t>Lunch swim and a good fast run at night, sub 7 min miles at the end</t>
  </si>
  <si>
    <t>Santa Cruz run… felt really good… but needed more water</t>
  </si>
  <si>
    <t>Morning ride… nice and easy but great</t>
  </si>
  <si>
    <t>swim after work and slow bike ride with carer</t>
  </si>
  <si>
    <t>Biked and ran indoors hot as shit today but went well</t>
  </si>
  <si>
    <t>Swam the pier and then road the ride</t>
  </si>
  <si>
    <t>Good run through Santa Cruz</t>
  </si>
  <si>
    <t>Took the day off to do a big weekend</t>
  </si>
  <si>
    <t>skipped today</t>
  </si>
  <si>
    <t>road and ran after about 5 glasses of whiskey… yuck</t>
  </si>
  <si>
    <t>super long ride and slow run with carter</t>
  </si>
  <si>
    <t>really hot run… pulled the kiddos on the bike ride too</t>
  </si>
  <si>
    <t>Ran with Andy</t>
  </si>
  <si>
    <t>ez swim</t>
  </si>
  <si>
    <t>swam with wetsuit on</t>
  </si>
  <si>
    <t>ran with Andy pretty fast</t>
  </si>
  <si>
    <t>indoor ride and run - pretty sick</t>
  </si>
  <si>
    <t>Took the day off not feeling to well</t>
  </si>
  <si>
    <t>6 hour ride and then a slow 40 min run</t>
  </si>
  <si>
    <t>arm still messed up pretty bad</t>
  </si>
  <si>
    <t>first brick in a while… feeling like I might be bace</t>
  </si>
  <si>
    <t xml:space="preserve">road in santa cruz - hard headwind </t>
  </si>
  <si>
    <t>swam with the kiddos, pretty fun</t>
  </si>
  <si>
    <t>Good swim, longest and did it in 1:08</t>
  </si>
  <si>
    <t>Ride pulling carter and Hailey in the wind</t>
  </si>
  <si>
    <t>night time with new shoes - ran for 1:30</t>
  </si>
  <si>
    <t>Took the day off to rest</t>
  </si>
  <si>
    <t>Ran the McCarren Loop</t>
  </si>
  <si>
    <t>Felt great, good ride and good run</t>
  </si>
  <si>
    <t>Took the day off after the big run</t>
  </si>
  <si>
    <t>Super fast swim</t>
  </si>
  <si>
    <t>bailed</t>
  </si>
  <si>
    <t>Long ass ride but felt pretty good… lots of hills</t>
  </si>
  <si>
    <t>Quick and fast ride and then a nice run at 9:24's</t>
  </si>
  <si>
    <t>.5 mile swim</t>
  </si>
  <si>
    <t>Out sick with strep all week</t>
  </si>
  <si>
    <t>All indoor but pretty hard</t>
  </si>
  <si>
    <t>Ran for 75 minutes but knees were hurting</t>
  </si>
  <si>
    <t>Good indoor deal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</si>
</sst>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20" fontId="0" fillId="0" borderId="0" xfId="0" applyNumberFormat="1" applyAlignment="1">
      <alignment horizontal="left"/>
    </xf>
    <xf numFmtId="20" fontId="1" fillId="0" borderId="0" xfId="0" applyNumberFormat="1" applyFont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horizontal="left"/>
    </xf>
    <xf numFmtId="0" fontId="1" fillId="0" borderId="1" xfId="0" applyNumberFormat="1" applyFont="1" applyBorder="1" applyAlignment="1">
      <alignment horizontal="left"/>
    </xf>
    <xf numFmtId="20" fontId="1" fillId="2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20" fontId="0" fillId="0" borderId="0" xfId="0" applyNumberFormat="1"/>
    <xf numFmtId="164" fontId="0" fillId="0" borderId="0" xfId="0" applyNumberFormat="1" applyFont="1" applyAlignment="1">
      <alignment horizontal="left" vertical="center"/>
    </xf>
    <xf numFmtId="164" fontId="0" fillId="4" borderId="0" xfId="0" applyNumberFormat="1" applyFont="1" applyFill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0" fillId="3" borderId="0" xfId="0" applyNumberFormat="1" applyFill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NumberFormat="1" applyFill="1" applyAlignment="1">
      <alignment horizontal="left" wrapText="1"/>
    </xf>
    <xf numFmtId="0" fontId="0" fillId="3" borderId="0" xfId="0" applyFill="1" applyBorder="1" applyAlignment="1">
      <alignment horizontal="left" vertical="center"/>
    </xf>
    <xf numFmtId="20" fontId="0" fillId="3" borderId="0" xfId="0" applyNumberFormat="1" applyFill="1" applyAlignment="1">
      <alignment horizontal="left"/>
    </xf>
    <xf numFmtId="0" fontId="0" fillId="3" borderId="0" xfId="0" applyNumberFormat="1" applyFill="1" applyAlignment="1">
      <alignment horizontal="left"/>
    </xf>
    <xf numFmtId="20" fontId="1" fillId="3" borderId="0" xfId="0" applyNumberFormat="1" applyFont="1" applyFill="1" applyAlignment="1">
      <alignment horizontal="left"/>
    </xf>
    <xf numFmtId="0" fontId="0" fillId="3" borderId="0" xfId="0" applyFill="1"/>
    <xf numFmtId="0" fontId="0" fillId="0" borderId="0" xfId="0" applyBorder="1" applyAlignment="1">
      <alignment wrapText="1"/>
    </xf>
    <xf numFmtId="3" fontId="0" fillId="0" borderId="0" xfId="0" applyNumberForma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Fill="1" applyBorder="1" applyAlignment="1">
      <alignment horizontal="left" vertical="center"/>
    </xf>
    <xf numFmtId="2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left"/>
    </xf>
    <xf numFmtId="20" fontId="1" fillId="0" borderId="0" xfId="0" applyNumberFormat="1" applyFont="1" applyFill="1" applyAlignment="1">
      <alignment horizontal="left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Chart!$B$1</c:f>
              <c:strCache>
                <c:ptCount val="1"/>
                <c:pt idx="0">
                  <c:v>Swim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Chart!$A$2:$A$31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cat>
          <c:val>
            <c:numRef>
              <c:f>Chart!$B$2:$B$31</c:f>
              <c:numCache>
                <c:formatCode>h:mm</c:formatCode>
                <c:ptCount val="30"/>
                <c:pt idx="0">
                  <c:v>0.0833333333333333</c:v>
                </c:pt>
                <c:pt idx="1">
                  <c:v>0.0833333333333333</c:v>
                </c:pt>
                <c:pt idx="2">
                  <c:v>0.0833333333333333</c:v>
                </c:pt>
                <c:pt idx="3">
                  <c:v>0.0833333333333333</c:v>
                </c:pt>
                <c:pt idx="4">
                  <c:v>0.0833333333333333</c:v>
                </c:pt>
                <c:pt idx="5">
                  <c:v>0.0833333333333333</c:v>
                </c:pt>
                <c:pt idx="6">
                  <c:v>0.0833333333333333</c:v>
                </c:pt>
                <c:pt idx="7">
                  <c:v>0.0833333333333333</c:v>
                </c:pt>
                <c:pt idx="8">
                  <c:v>0.0833333333333333</c:v>
                </c:pt>
                <c:pt idx="9">
                  <c:v>0.0833333333333333</c:v>
                </c:pt>
                <c:pt idx="10">
                  <c:v>0.125</c:v>
                </c:pt>
                <c:pt idx="11">
                  <c:v>0.125</c:v>
                </c:pt>
                <c:pt idx="12">
                  <c:v>0.125</c:v>
                </c:pt>
                <c:pt idx="13">
                  <c:v>0.125</c:v>
                </c:pt>
                <c:pt idx="14">
                  <c:v>0.125</c:v>
                </c:pt>
                <c:pt idx="15">
                  <c:v>0.125</c:v>
                </c:pt>
                <c:pt idx="16">
                  <c:v>0.125</c:v>
                </c:pt>
                <c:pt idx="17">
                  <c:v>0.0833333333333333</c:v>
                </c:pt>
                <c:pt idx="18">
                  <c:v>0.125</c:v>
                </c:pt>
                <c:pt idx="19">
                  <c:v>0.125</c:v>
                </c:pt>
                <c:pt idx="20">
                  <c:v>0.125</c:v>
                </c:pt>
                <c:pt idx="21">
                  <c:v>0.09375</c:v>
                </c:pt>
                <c:pt idx="22">
                  <c:v>0.125</c:v>
                </c:pt>
                <c:pt idx="23">
                  <c:v>0.125</c:v>
                </c:pt>
                <c:pt idx="24">
                  <c:v>0.125</c:v>
                </c:pt>
                <c:pt idx="25">
                  <c:v>0.125</c:v>
                </c:pt>
                <c:pt idx="26">
                  <c:v>0.125</c:v>
                </c:pt>
                <c:pt idx="27">
                  <c:v>0.125</c:v>
                </c:pt>
                <c:pt idx="28">
                  <c:v>0.125</c:v>
                </c:pt>
                <c:pt idx="29">
                  <c:v>0.114583333333333</c:v>
                </c:pt>
              </c:numCache>
            </c:numRef>
          </c:val>
        </c:ser>
        <c:ser>
          <c:idx val="2"/>
          <c:order val="1"/>
          <c:tx>
            <c:strRef>
              <c:f>Chart!$C$1</c:f>
              <c:strCache>
                <c:ptCount val="1"/>
                <c:pt idx="0">
                  <c:v>Bike</c:v>
                </c:pt>
              </c:strCache>
            </c:strRef>
          </c:tx>
          <c:invertIfNegative val="0"/>
          <c:cat>
            <c:numRef>
              <c:f>Chart!$A$2:$A$31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cat>
          <c:val>
            <c:numRef>
              <c:f>Chart!$C$2:$C$31</c:f>
              <c:numCache>
                <c:formatCode>h:mm</c:formatCode>
                <c:ptCount val="30"/>
                <c:pt idx="0">
                  <c:v>0.0833333333333333</c:v>
                </c:pt>
                <c:pt idx="1">
                  <c:v>0.104166666666667</c:v>
                </c:pt>
                <c:pt idx="2">
                  <c:v>0.125</c:v>
                </c:pt>
                <c:pt idx="3">
                  <c:v>0.104166666666667</c:v>
                </c:pt>
                <c:pt idx="4">
                  <c:v>0.125</c:v>
                </c:pt>
                <c:pt idx="5">
                  <c:v>0.15625</c:v>
                </c:pt>
                <c:pt idx="6">
                  <c:v>0.177083333333333</c:v>
                </c:pt>
                <c:pt idx="7">
                  <c:v>0.15625</c:v>
                </c:pt>
                <c:pt idx="8">
                  <c:v>0.1875</c:v>
                </c:pt>
                <c:pt idx="9">
                  <c:v>0.208333333333333</c:v>
                </c:pt>
                <c:pt idx="10">
                  <c:v>0.208333333333333</c:v>
                </c:pt>
                <c:pt idx="11">
                  <c:v>0.197916666666667</c:v>
                </c:pt>
                <c:pt idx="12">
                  <c:v>0.21875</c:v>
                </c:pt>
                <c:pt idx="13">
                  <c:v>0.239583333333333</c:v>
                </c:pt>
                <c:pt idx="14">
                  <c:v>0.270833333333333</c:v>
                </c:pt>
                <c:pt idx="15">
                  <c:v>0.229166666666667</c:v>
                </c:pt>
                <c:pt idx="16">
                  <c:v>0.270833333333333</c:v>
                </c:pt>
                <c:pt idx="17">
                  <c:v>0.166666666666667</c:v>
                </c:pt>
                <c:pt idx="18">
                  <c:v>0.291666666666667</c:v>
                </c:pt>
                <c:pt idx="19">
                  <c:v>0.3125</c:v>
                </c:pt>
                <c:pt idx="20">
                  <c:v>0.3125</c:v>
                </c:pt>
                <c:pt idx="21">
                  <c:v>0.229166666666667</c:v>
                </c:pt>
                <c:pt idx="22">
                  <c:v>0.333333333333333</c:v>
                </c:pt>
                <c:pt idx="23">
                  <c:v>0.354166666666667</c:v>
                </c:pt>
                <c:pt idx="24">
                  <c:v>0.395833333333333</c:v>
                </c:pt>
                <c:pt idx="25">
                  <c:v>0.385416666666667</c:v>
                </c:pt>
                <c:pt idx="26">
                  <c:v>0.416666666666667</c:v>
                </c:pt>
                <c:pt idx="27">
                  <c:v>0.28125</c:v>
                </c:pt>
                <c:pt idx="28">
                  <c:v>0.197916666666667</c:v>
                </c:pt>
                <c:pt idx="29">
                  <c:v>0.375</c:v>
                </c:pt>
              </c:numCache>
            </c:numRef>
          </c:val>
        </c:ser>
        <c:ser>
          <c:idx val="3"/>
          <c:order val="2"/>
          <c:tx>
            <c:strRef>
              <c:f>Chart!$D$1</c:f>
              <c:strCache>
                <c:ptCount val="1"/>
                <c:pt idx="0">
                  <c:v>Run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Chart!$A$2:$A$31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cat>
          <c:val>
            <c:numRef>
              <c:f>Chart!$D$2:$D$31</c:f>
              <c:numCache>
                <c:formatCode>h:mm</c:formatCode>
                <c:ptCount val="30"/>
                <c:pt idx="0">
                  <c:v>0.0833333333333333</c:v>
                </c:pt>
                <c:pt idx="1">
                  <c:v>0.104166666666667</c:v>
                </c:pt>
                <c:pt idx="2">
                  <c:v>0.125</c:v>
                </c:pt>
                <c:pt idx="3">
                  <c:v>0.104166666666667</c:v>
                </c:pt>
                <c:pt idx="4">
                  <c:v>0.125</c:v>
                </c:pt>
                <c:pt idx="5">
                  <c:v>0.135416666666667</c:v>
                </c:pt>
                <c:pt idx="6">
                  <c:v>0.15625</c:v>
                </c:pt>
                <c:pt idx="7">
                  <c:v>0.135416666666667</c:v>
                </c:pt>
                <c:pt idx="8">
                  <c:v>0.145833333333333</c:v>
                </c:pt>
                <c:pt idx="9">
                  <c:v>0.166666666666667</c:v>
                </c:pt>
                <c:pt idx="10">
                  <c:v>0.166666666666667</c:v>
                </c:pt>
                <c:pt idx="11">
                  <c:v>0.135416666666667</c:v>
                </c:pt>
                <c:pt idx="12">
                  <c:v>0.15625</c:v>
                </c:pt>
                <c:pt idx="13">
                  <c:v>0.177083333333333</c:v>
                </c:pt>
                <c:pt idx="14">
                  <c:v>0.1875</c:v>
                </c:pt>
                <c:pt idx="15">
                  <c:v>0.1875</c:v>
                </c:pt>
                <c:pt idx="16">
                  <c:v>0.1875</c:v>
                </c:pt>
                <c:pt idx="17">
                  <c:v>0.135416666666667</c:v>
                </c:pt>
                <c:pt idx="18">
                  <c:v>0.208333333333333</c:v>
                </c:pt>
                <c:pt idx="19">
                  <c:v>0.229166666666667</c:v>
                </c:pt>
                <c:pt idx="20">
                  <c:v>0.229166666666667</c:v>
                </c:pt>
                <c:pt idx="21">
                  <c:v>0.1875</c:v>
                </c:pt>
                <c:pt idx="22">
                  <c:v>0.25</c:v>
                </c:pt>
                <c:pt idx="23">
                  <c:v>0.270833333333333</c:v>
                </c:pt>
                <c:pt idx="24">
                  <c:v>0.270833333333333</c:v>
                </c:pt>
                <c:pt idx="25">
                  <c:v>0.28125</c:v>
                </c:pt>
                <c:pt idx="26">
                  <c:v>0.291666666666667</c:v>
                </c:pt>
                <c:pt idx="27">
                  <c:v>0.197916666666667</c:v>
                </c:pt>
                <c:pt idx="28">
                  <c:v>0.135416666666667</c:v>
                </c:pt>
                <c:pt idx="29">
                  <c:v>0.270833333333333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118335848"/>
        <c:axId val="2118327288"/>
      </c:barChart>
      <c:catAx>
        <c:axId val="2118335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8327288"/>
        <c:crosses val="autoZero"/>
        <c:auto val="1"/>
        <c:lblAlgn val="ctr"/>
        <c:lblOffset val="0"/>
        <c:noMultiLvlLbl val="0"/>
      </c:catAx>
      <c:valAx>
        <c:axId val="2118327288"/>
        <c:scaling>
          <c:orientation val="minMax"/>
          <c:max val="1.0"/>
          <c:min val="0.0"/>
        </c:scaling>
        <c:delete val="0"/>
        <c:axPos val="l"/>
        <c:majorGridlines/>
        <c:numFmt formatCode="h:mm" sourceLinked="1"/>
        <c:majorTickMark val="out"/>
        <c:minorTickMark val="none"/>
        <c:tickLblPos val="nextTo"/>
        <c:crossAx val="2118335848"/>
        <c:crosses val="autoZero"/>
        <c:crossBetween val="between"/>
        <c:majorUnit val="0.08341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" l="0.700000000000001" r="0.700000000000001" t="0.750000000000002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1</xdr:row>
      <xdr:rowOff>152400</xdr:rowOff>
    </xdr:from>
    <xdr:to>
      <xdr:col>13</xdr:col>
      <xdr:colOff>47625</xdr:colOff>
      <xdr:row>16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598660</xdr:colOff>
      <xdr:row>12</xdr:row>
      <xdr:rowOff>142874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744" t="24916" r="8784" b="41757"/>
        <a:stretch>
          <a:fillRect/>
        </a:stretch>
      </xdr:blipFill>
      <xdr:spPr bwMode="auto">
        <a:xfrm>
          <a:off x="0" y="0"/>
          <a:ext cx="8523460" cy="24288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1"/>
  <sheetViews>
    <sheetView tabSelected="1" workbookViewId="0">
      <pane xSplit="1" ySplit="1" topLeftCell="B209" activePane="bottomRight" state="frozen"/>
      <selection pane="topRight" activeCell="D1" sqref="D1"/>
      <selection pane="bottomLeft" activeCell="A2" sqref="A2"/>
      <selection pane="bottomRight" activeCell="M235" sqref="M235"/>
    </sheetView>
  </sheetViews>
  <sheetFormatPr baseColWidth="10" defaultColWidth="8.83203125" defaultRowHeight="14" x14ac:dyDescent="0"/>
  <cols>
    <col min="1" max="1" width="8.33203125" style="3" bestFit="1" customWidth="1"/>
    <col min="2" max="2" width="5.1640625" customWidth="1"/>
    <col min="3" max="3" width="5.83203125" style="7" bestFit="1" customWidth="1"/>
    <col min="4" max="4" width="11.83203125" style="14" customWidth="1"/>
    <col min="5" max="5" width="5.5" style="7" bestFit="1" customWidth="1"/>
    <col min="6" max="6" width="12.83203125" style="18" customWidth="1"/>
    <col min="7" max="7" width="4.5" style="7" bestFit="1" customWidth="1"/>
    <col min="8" max="8" width="9.6640625" style="18" customWidth="1"/>
    <col min="9" max="9" width="5.5" style="7" bestFit="1" customWidth="1"/>
    <col min="10" max="10" width="9.33203125" style="24" customWidth="1"/>
    <col min="11" max="11" width="6.33203125" style="24" customWidth="1"/>
    <col min="12" max="12" width="6.5" style="24" customWidth="1"/>
    <col min="13" max="13" width="5.5" style="24" customWidth="1"/>
    <col min="14" max="14" width="37.1640625" customWidth="1"/>
    <col min="15" max="15" width="35.6640625" customWidth="1"/>
    <col min="16" max="16" width="11.5" customWidth="1"/>
    <col min="17" max="17" width="8" customWidth="1"/>
  </cols>
  <sheetData>
    <row r="1" spans="1:17">
      <c r="A1" s="1" t="s">
        <v>2</v>
      </c>
      <c r="B1" s="1" t="s">
        <v>1</v>
      </c>
      <c r="C1" s="5" t="s">
        <v>3</v>
      </c>
      <c r="D1" s="13" t="s">
        <v>6</v>
      </c>
      <c r="E1" s="5" t="s">
        <v>4</v>
      </c>
      <c r="F1" s="17" t="s">
        <v>7</v>
      </c>
      <c r="G1" s="5" t="s">
        <v>5</v>
      </c>
      <c r="H1" s="17" t="s">
        <v>8</v>
      </c>
      <c r="I1" s="5" t="s">
        <v>9</v>
      </c>
      <c r="J1" s="25" t="s">
        <v>119</v>
      </c>
      <c r="K1" s="25" t="s">
        <v>3</v>
      </c>
      <c r="L1" s="25" t="s">
        <v>4</v>
      </c>
      <c r="M1" s="25" t="s">
        <v>5</v>
      </c>
    </row>
    <row r="2" spans="1:17" ht="28">
      <c r="A2" s="21">
        <f t="shared" ref="A2:A6" si="0">A3-1</f>
        <v>41029</v>
      </c>
      <c r="B2" s="2" t="s">
        <v>82</v>
      </c>
      <c r="C2" s="10"/>
      <c r="E2" s="10"/>
      <c r="G2" s="10"/>
      <c r="I2" s="11">
        <f t="shared" ref="I2:I65" si="1">SUM(C2:H2)</f>
        <v>0</v>
      </c>
      <c r="J2" s="24" t="s">
        <v>121</v>
      </c>
    </row>
    <row r="3" spans="1:17">
      <c r="A3" s="21">
        <f t="shared" si="0"/>
        <v>41030</v>
      </c>
      <c r="B3" s="2" t="s">
        <v>83</v>
      </c>
      <c r="C3" s="10">
        <v>4.1666666666666664E-2</v>
      </c>
      <c r="D3" s="14" t="s">
        <v>18</v>
      </c>
      <c r="E3" s="10"/>
      <c r="G3" s="10">
        <v>2.0833333333333332E-2</v>
      </c>
      <c r="H3" s="18" t="s">
        <v>35</v>
      </c>
      <c r="I3" s="11">
        <f t="shared" si="1"/>
        <v>6.25E-2</v>
      </c>
      <c r="K3" s="39">
        <v>2500</v>
      </c>
      <c r="M3" s="24">
        <v>3</v>
      </c>
      <c r="N3" t="s">
        <v>134</v>
      </c>
      <c r="O3" t="s">
        <v>135</v>
      </c>
      <c r="P3" t="s">
        <v>145</v>
      </c>
    </row>
    <row r="4" spans="1:17">
      <c r="A4" s="21">
        <f t="shared" si="0"/>
        <v>41031</v>
      </c>
      <c r="B4" s="2" t="s">
        <v>84</v>
      </c>
      <c r="C4" s="10"/>
      <c r="E4" s="10">
        <v>2.0833333333333332E-2</v>
      </c>
      <c r="F4" s="18" t="s">
        <v>33</v>
      </c>
      <c r="G4" s="10">
        <v>1.0416666666666666E-2</v>
      </c>
      <c r="H4" s="18" t="s">
        <v>33</v>
      </c>
      <c r="I4" s="11">
        <f t="shared" si="1"/>
        <v>3.125E-2</v>
      </c>
      <c r="L4" s="24">
        <v>6</v>
      </c>
      <c r="M4" s="24">
        <v>2</v>
      </c>
      <c r="N4" t="s">
        <v>136</v>
      </c>
      <c r="O4" t="s">
        <v>137</v>
      </c>
      <c r="P4" t="s">
        <v>146</v>
      </c>
    </row>
    <row r="5" spans="1:17">
      <c r="A5" s="21">
        <f t="shared" si="0"/>
        <v>41032</v>
      </c>
      <c r="B5" s="2" t="s">
        <v>85</v>
      </c>
      <c r="C5" s="10">
        <v>4.1666666666666664E-2</v>
      </c>
      <c r="D5" s="14" t="s">
        <v>19</v>
      </c>
      <c r="E5" s="10">
        <v>2.0833333333333332E-2</v>
      </c>
      <c r="F5" s="18" t="s">
        <v>34</v>
      </c>
      <c r="G5" s="10"/>
      <c r="I5" s="11">
        <f t="shared" si="1"/>
        <v>6.25E-2</v>
      </c>
      <c r="K5" s="39">
        <v>2500</v>
      </c>
      <c r="L5" s="24">
        <v>6</v>
      </c>
      <c r="N5" t="s">
        <v>138</v>
      </c>
      <c r="P5" t="s">
        <v>147</v>
      </c>
    </row>
    <row r="6" spans="1:17">
      <c r="A6" s="21">
        <f t="shared" si="0"/>
        <v>41033</v>
      </c>
      <c r="B6" s="2" t="s">
        <v>86</v>
      </c>
      <c r="C6" s="10"/>
      <c r="E6" s="10"/>
      <c r="G6" s="10">
        <v>2.0833333333333332E-2</v>
      </c>
      <c r="H6" s="18" t="s">
        <v>35</v>
      </c>
      <c r="I6" s="11">
        <f t="shared" si="1"/>
        <v>2.0833333333333332E-2</v>
      </c>
      <c r="N6" t="s">
        <v>140</v>
      </c>
      <c r="P6" t="s">
        <v>148</v>
      </c>
    </row>
    <row r="7" spans="1:17">
      <c r="A7" s="21">
        <f>A8-1</f>
        <v>41034</v>
      </c>
      <c r="B7" s="2" t="s">
        <v>87</v>
      </c>
      <c r="C7" s="10"/>
      <c r="E7" s="10">
        <v>4.1666666666666664E-2</v>
      </c>
      <c r="F7" s="18" t="s">
        <v>35</v>
      </c>
      <c r="G7" s="10"/>
      <c r="I7" s="11">
        <f t="shared" si="1"/>
        <v>4.1666666666666664E-2</v>
      </c>
      <c r="L7" s="24">
        <v>15.02</v>
      </c>
      <c r="M7" s="24">
        <v>3.6</v>
      </c>
      <c r="N7" t="s">
        <v>139</v>
      </c>
      <c r="O7" t="s">
        <v>143</v>
      </c>
      <c r="P7" t="s">
        <v>149</v>
      </c>
    </row>
    <row r="8" spans="1:17">
      <c r="A8" s="21">
        <f>A10-1</f>
        <v>41035</v>
      </c>
      <c r="B8" s="4" t="s">
        <v>88</v>
      </c>
      <c r="C8" s="10"/>
      <c r="E8" s="10"/>
      <c r="G8" s="10">
        <v>3.125E-2</v>
      </c>
      <c r="H8" s="18" t="s">
        <v>36</v>
      </c>
      <c r="I8" s="11">
        <f t="shared" si="1"/>
        <v>3.125E-2</v>
      </c>
      <c r="M8" s="24">
        <v>5.87</v>
      </c>
      <c r="N8" t="s">
        <v>144</v>
      </c>
    </row>
    <row r="9" spans="1:17">
      <c r="A9" s="23" t="s">
        <v>90</v>
      </c>
      <c r="B9" s="1" t="s">
        <v>89</v>
      </c>
      <c r="C9" s="12">
        <f>SUM(C2:C8)</f>
        <v>8.3333333333333329E-2</v>
      </c>
      <c r="D9" s="15"/>
      <c r="E9" s="12">
        <f>SUM(E2:E8)</f>
        <v>8.3333333333333329E-2</v>
      </c>
      <c r="F9" s="19"/>
      <c r="G9" s="12">
        <f>SUM(G2:G8)</f>
        <v>8.3333333333333329E-2</v>
      </c>
      <c r="H9" s="19"/>
      <c r="I9" s="16">
        <f t="shared" si="1"/>
        <v>0.25</v>
      </c>
      <c r="J9" s="26"/>
      <c r="K9" s="38"/>
      <c r="L9" s="38"/>
      <c r="M9" s="38"/>
    </row>
    <row r="10" spans="1:17" ht="28">
      <c r="A10" s="21">
        <f t="shared" ref="A10:A14" si="2">A11-1</f>
        <v>41036</v>
      </c>
      <c r="B10" s="2" t="s">
        <v>82</v>
      </c>
      <c r="C10" s="10"/>
      <c r="E10" s="10"/>
      <c r="G10" s="10"/>
      <c r="I10" s="11">
        <f t="shared" si="1"/>
        <v>0</v>
      </c>
      <c r="J10" s="24" t="s">
        <v>121</v>
      </c>
    </row>
    <row r="11" spans="1:17">
      <c r="A11" s="21">
        <f t="shared" si="2"/>
        <v>41037</v>
      </c>
      <c r="B11" s="2" t="s">
        <v>83</v>
      </c>
      <c r="C11" s="10">
        <v>4.1666666666666664E-2</v>
      </c>
      <c r="D11" s="14" t="s">
        <v>20</v>
      </c>
      <c r="E11" s="10"/>
      <c r="G11" s="10">
        <v>2.0833333333333332E-2</v>
      </c>
      <c r="H11" s="18" t="s">
        <v>35</v>
      </c>
      <c r="I11" s="11">
        <f t="shared" si="1"/>
        <v>6.25E-2</v>
      </c>
      <c r="K11" s="24">
        <v>2500</v>
      </c>
      <c r="M11" s="24">
        <v>3</v>
      </c>
      <c r="N11" t="s">
        <v>141</v>
      </c>
      <c r="O11" t="s">
        <v>142</v>
      </c>
    </row>
    <row r="12" spans="1:17">
      <c r="A12" s="21">
        <f t="shared" si="2"/>
        <v>41038</v>
      </c>
      <c r="B12" s="2" t="s">
        <v>84</v>
      </c>
      <c r="C12" s="10"/>
      <c r="E12" s="10">
        <v>2.0833333333333332E-2</v>
      </c>
      <c r="F12" s="18" t="s">
        <v>33</v>
      </c>
      <c r="G12" s="10">
        <v>1.0416666666666666E-2</v>
      </c>
      <c r="H12" s="18" t="s">
        <v>33</v>
      </c>
      <c r="I12" s="11">
        <f t="shared" si="1"/>
        <v>3.125E-2</v>
      </c>
      <c r="L12" s="24">
        <v>5.1100000000000003</v>
      </c>
      <c r="M12" s="24">
        <v>2</v>
      </c>
      <c r="N12" t="s">
        <v>150</v>
      </c>
    </row>
    <row r="13" spans="1:17">
      <c r="A13" s="21">
        <f t="shared" si="2"/>
        <v>41039</v>
      </c>
      <c r="B13" s="2" t="s">
        <v>85</v>
      </c>
      <c r="C13" s="10">
        <v>4.1666666666666664E-2</v>
      </c>
      <c r="D13" s="14" t="s">
        <v>21</v>
      </c>
      <c r="E13" s="10">
        <v>2.0833333333333332E-2</v>
      </c>
      <c r="F13" s="18" t="s">
        <v>34</v>
      </c>
      <c r="G13" s="10"/>
      <c r="I13" s="11">
        <f t="shared" si="1"/>
        <v>6.25E-2</v>
      </c>
      <c r="K13" s="24">
        <v>2500</v>
      </c>
      <c r="L13" s="24">
        <v>6.46</v>
      </c>
      <c r="N13" t="s">
        <v>151</v>
      </c>
      <c r="O13" t="s">
        <v>152</v>
      </c>
    </row>
    <row r="14" spans="1:17">
      <c r="A14" s="21">
        <f t="shared" si="2"/>
        <v>41040</v>
      </c>
      <c r="B14" s="2" t="s">
        <v>86</v>
      </c>
      <c r="C14" s="10"/>
      <c r="E14" s="10"/>
      <c r="G14" s="10">
        <v>3.125E-2</v>
      </c>
      <c r="H14" s="18" t="s">
        <v>35</v>
      </c>
      <c r="I14" s="11">
        <f t="shared" si="1"/>
        <v>3.125E-2</v>
      </c>
      <c r="M14" s="24">
        <v>5</v>
      </c>
      <c r="N14" t="s">
        <v>153</v>
      </c>
    </row>
    <row r="15" spans="1:17">
      <c r="A15" s="21">
        <f>A16-1</f>
        <v>41041</v>
      </c>
      <c r="B15" s="2" t="s">
        <v>87</v>
      </c>
      <c r="C15" s="10"/>
      <c r="E15" s="10">
        <v>6.25E-2</v>
      </c>
      <c r="F15" s="18" t="s">
        <v>35</v>
      </c>
      <c r="G15" s="10"/>
      <c r="I15" s="11">
        <f t="shared" si="1"/>
        <v>6.25E-2</v>
      </c>
      <c r="L15" s="24">
        <v>20.8</v>
      </c>
      <c r="N15" t="s">
        <v>154</v>
      </c>
    </row>
    <row r="16" spans="1:17">
      <c r="A16" s="21">
        <f>A18-1</f>
        <v>41042</v>
      </c>
      <c r="B16" s="4" t="s">
        <v>88</v>
      </c>
      <c r="C16" s="10"/>
      <c r="E16" s="10"/>
      <c r="G16" s="10">
        <v>4.1666666666666664E-2</v>
      </c>
      <c r="H16" s="18" t="s">
        <v>36</v>
      </c>
      <c r="I16" s="11">
        <f t="shared" si="1"/>
        <v>4.1666666666666664E-2</v>
      </c>
      <c r="M16" s="24">
        <v>6.86</v>
      </c>
      <c r="N16" t="s">
        <v>155</v>
      </c>
      <c r="P16" t="s">
        <v>162</v>
      </c>
      <c r="Q16">
        <f>(SUM(K:K))/1760</f>
        <v>40.909090909090907</v>
      </c>
    </row>
    <row r="17" spans="1:17">
      <c r="A17" s="23" t="s">
        <v>91</v>
      </c>
      <c r="B17" s="1" t="s">
        <v>89</v>
      </c>
      <c r="C17" s="12">
        <f>SUM(C10:C16)</f>
        <v>8.3333333333333329E-2</v>
      </c>
      <c r="D17" s="15"/>
      <c r="E17" s="12">
        <f>SUM(E10:E16)</f>
        <v>0.10416666666666666</v>
      </c>
      <c r="F17" s="19"/>
      <c r="G17" s="12">
        <f>SUM(G10:G16)</f>
        <v>0.10416666666666666</v>
      </c>
      <c r="H17" s="19"/>
      <c r="I17" s="16">
        <f t="shared" si="1"/>
        <v>0.29166666666666663</v>
      </c>
      <c r="J17" s="26"/>
      <c r="K17" s="38"/>
      <c r="L17" s="38"/>
      <c r="M17" s="38"/>
      <c r="P17" t="s">
        <v>163</v>
      </c>
      <c r="Q17">
        <f>SUM(L:L)</f>
        <v>1592.5600000000002</v>
      </c>
    </row>
    <row r="18" spans="1:17" ht="28">
      <c r="A18" s="21">
        <f t="shared" ref="A18:A22" si="3">A19-1</f>
        <v>41043</v>
      </c>
      <c r="B18" s="2" t="s">
        <v>82</v>
      </c>
      <c r="C18" s="10"/>
      <c r="E18" s="10"/>
      <c r="G18" s="10"/>
      <c r="I18" s="11">
        <f t="shared" si="1"/>
        <v>0</v>
      </c>
      <c r="J18" s="24" t="s">
        <v>121</v>
      </c>
      <c r="P18" s="40" t="s">
        <v>161</v>
      </c>
      <c r="Q18">
        <f>SUM(M:M)</f>
        <v>448.44999999999993</v>
      </c>
    </row>
    <row r="19" spans="1:17">
      <c r="A19" s="21">
        <f t="shared" si="3"/>
        <v>41044</v>
      </c>
      <c r="B19" s="2" t="s">
        <v>83</v>
      </c>
      <c r="C19" s="10">
        <v>4.1666666666666664E-2</v>
      </c>
      <c r="D19" s="14" t="s">
        <v>22</v>
      </c>
      <c r="E19" s="10"/>
      <c r="G19" s="10">
        <v>3.125E-2</v>
      </c>
      <c r="H19" s="18" t="s">
        <v>35</v>
      </c>
      <c r="I19" s="11">
        <f t="shared" si="1"/>
        <v>7.2916666666666657E-2</v>
      </c>
      <c r="K19" s="24">
        <v>2500</v>
      </c>
      <c r="M19" s="24">
        <v>5</v>
      </c>
      <c r="N19" t="s">
        <v>156</v>
      </c>
      <c r="O19" t="s">
        <v>157</v>
      </c>
    </row>
    <row r="20" spans="1:17">
      <c r="A20" s="21">
        <f t="shared" si="3"/>
        <v>41045</v>
      </c>
      <c r="B20" s="2" t="s">
        <v>84</v>
      </c>
      <c r="C20" s="10"/>
      <c r="E20" s="10">
        <v>2.0833333333333332E-2</v>
      </c>
      <c r="F20" s="18" t="s">
        <v>33</v>
      </c>
      <c r="G20" s="10">
        <v>1.0416666666666666E-2</v>
      </c>
      <c r="H20" s="18" t="s">
        <v>33</v>
      </c>
      <c r="I20" s="11">
        <f t="shared" si="1"/>
        <v>3.125E-2</v>
      </c>
      <c r="L20" s="24">
        <v>5.0999999999999996</v>
      </c>
      <c r="M20" s="24">
        <v>1.63</v>
      </c>
      <c r="N20" t="s">
        <v>158</v>
      </c>
    </row>
    <row r="21" spans="1:17">
      <c r="A21" s="21">
        <f t="shared" si="3"/>
        <v>41046</v>
      </c>
      <c r="B21" s="2" t="s">
        <v>85</v>
      </c>
      <c r="C21" s="10">
        <v>4.1666666666666664E-2</v>
      </c>
      <c r="D21" s="14" t="s">
        <v>18</v>
      </c>
      <c r="E21" s="10">
        <v>3.125E-2</v>
      </c>
      <c r="F21" s="18" t="s">
        <v>34</v>
      </c>
      <c r="G21" s="10"/>
      <c r="I21" s="11">
        <f t="shared" si="1"/>
        <v>7.2916666666666657E-2</v>
      </c>
      <c r="K21" s="24">
        <v>2500</v>
      </c>
      <c r="L21" s="24">
        <v>10</v>
      </c>
      <c r="N21" t="s">
        <v>159</v>
      </c>
    </row>
    <row r="22" spans="1:17">
      <c r="A22" s="21">
        <f t="shared" si="3"/>
        <v>41047</v>
      </c>
      <c r="B22" s="2" t="s">
        <v>86</v>
      </c>
      <c r="C22" s="10"/>
      <c r="E22" s="10"/>
      <c r="G22" s="10">
        <v>4.1666666666666664E-2</v>
      </c>
      <c r="H22" s="18" t="s">
        <v>35</v>
      </c>
      <c r="I22" s="11">
        <f t="shared" si="1"/>
        <v>4.1666666666666664E-2</v>
      </c>
      <c r="M22" s="24">
        <v>4</v>
      </c>
      <c r="N22" t="s">
        <v>160</v>
      </c>
    </row>
    <row r="23" spans="1:17">
      <c r="A23" s="21">
        <f>A24-1</f>
        <v>41048</v>
      </c>
      <c r="B23" s="2" t="s">
        <v>87</v>
      </c>
      <c r="C23" s="10"/>
      <c r="E23" s="10">
        <v>7.2916666666666671E-2</v>
      </c>
      <c r="F23" s="18" t="s">
        <v>35</v>
      </c>
      <c r="G23" s="10"/>
      <c r="I23" s="11">
        <f t="shared" si="1"/>
        <v>7.2916666666666671E-2</v>
      </c>
      <c r="L23" s="24">
        <v>28.56</v>
      </c>
    </row>
    <row r="24" spans="1:17">
      <c r="A24" s="21">
        <f>A26-1</f>
        <v>41049</v>
      </c>
      <c r="B24" s="4" t="s">
        <v>88</v>
      </c>
      <c r="C24" s="10"/>
      <c r="E24" s="10"/>
      <c r="G24" s="10">
        <v>4.1666666666666664E-2</v>
      </c>
      <c r="H24" s="18" t="s">
        <v>36</v>
      </c>
      <c r="I24" s="11">
        <f t="shared" si="1"/>
        <v>4.1666666666666664E-2</v>
      </c>
      <c r="M24" s="24">
        <v>6.43</v>
      </c>
    </row>
    <row r="25" spans="1:17">
      <c r="A25" s="23" t="s">
        <v>92</v>
      </c>
      <c r="B25" s="1" t="s">
        <v>89</v>
      </c>
      <c r="C25" s="12">
        <f>SUM(C18:C24)</f>
        <v>8.3333333333333329E-2</v>
      </c>
      <c r="D25" s="15"/>
      <c r="E25" s="12">
        <f>SUM(E18:E24)</f>
        <v>0.125</v>
      </c>
      <c r="F25" s="19"/>
      <c r="G25" s="12">
        <f>SUM(G18:G24)</f>
        <v>0.125</v>
      </c>
      <c r="H25" s="19"/>
      <c r="I25" s="16">
        <f t="shared" si="1"/>
        <v>0.33333333333333331</v>
      </c>
      <c r="J25" s="26"/>
      <c r="K25" s="38"/>
      <c r="L25" s="38"/>
      <c r="M25" s="38"/>
    </row>
    <row r="26" spans="1:17" ht="28">
      <c r="A26" s="21">
        <f t="shared" ref="A26:A30" si="4">A27-1</f>
        <v>41050</v>
      </c>
      <c r="B26" s="2" t="s">
        <v>82</v>
      </c>
      <c r="C26" s="10"/>
      <c r="E26" s="10"/>
      <c r="G26" s="10"/>
      <c r="I26" s="11">
        <f t="shared" si="1"/>
        <v>0</v>
      </c>
      <c r="J26" s="24" t="s">
        <v>121</v>
      </c>
    </row>
    <row r="27" spans="1:17">
      <c r="A27" s="21">
        <f t="shared" si="4"/>
        <v>41051</v>
      </c>
      <c r="B27" s="2" t="s">
        <v>83</v>
      </c>
      <c r="C27" s="10">
        <v>4.1666666666666664E-2</v>
      </c>
      <c r="D27" s="14" t="s">
        <v>19</v>
      </c>
      <c r="E27" s="10"/>
      <c r="G27" s="10">
        <v>2.0833333333333332E-2</v>
      </c>
      <c r="H27" s="18" t="s">
        <v>35</v>
      </c>
      <c r="I27" s="11">
        <f t="shared" si="1"/>
        <v>6.25E-2</v>
      </c>
      <c r="K27" s="24">
        <v>2500</v>
      </c>
      <c r="M27" s="24">
        <v>6.92</v>
      </c>
      <c r="N27" t="s">
        <v>164</v>
      </c>
      <c r="O27" t="s">
        <v>165</v>
      </c>
    </row>
    <row r="28" spans="1:17">
      <c r="A28" s="21">
        <f t="shared" si="4"/>
        <v>41052</v>
      </c>
      <c r="B28" s="2" t="s">
        <v>84</v>
      </c>
      <c r="C28" s="10"/>
      <c r="E28" s="10">
        <v>2.0833333333333332E-2</v>
      </c>
      <c r="F28" s="18" t="s">
        <v>33</v>
      </c>
      <c r="G28" s="10">
        <v>1.0416666666666666E-2</v>
      </c>
      <c r="H28" s="18" t="s">
        <v>33</v>
      </c>
      <c r="I28" s="11">
        <f t="shared" si="1"/>
        <v>3.125E-2</v>
      </c>
      <c r="L28" s="24">
        <v>3</v>
      </c>
      <c r="M28" s="24">
        <v>1.7</v>
      </c>
    </row>
    <row r="29" spans="1:17">
      <c r="A29" s="21">
        <f t="shared" si="4"/>
        <v>41053</v>
      </c>
      <c r="B29" s="2" t="s">
        <v>85</v>
      </c>
      <c r="C29" s="10">
        <v>4.1666666666666664E-2</v>
      </c>
      <c r="D29" s="35" t="s">
        <v>20</v>
      </c>
      <c r="E29" s="10">
        <v>2.0833333333333332E-2</v>
      </c>
      <c r="F29" s="18" t="s">
        <v>34</v>
      </c>
      <c r="G29" s="10"/>
      <c r="I29" s="11">
        <f t="shared" si="1"/>
        <v>6.25E-2</v>
      </c>
      <c r="L29" s="24">
        <v>3</v>
      </c>
      <c r="N29" t="s">
        <v>166</v>
      </c>
    </row>
    <row r="30" spans="1:17">
      <c r="A30" s="21">
        <f t="shared" si="4"/>
        <v>41054</v>
      </c>
      <c r="B30" s="2" t="s">
        <v>86</v>
      </c>
      <c r="C30" s="10"/>
      <c r="E30" s="10"/>
      <c r="G30" s="34">
        <v>3.125E-2</v>
      </c>
      <c r="H30" s="18" t="s">
        <v>35</v>
      </c>
      <c r="I30" s="11">
        <f t="shared" si="1"/>
        <v>3.125E-2</v>
      </c>
      <c r="N30" t="s">
        <v>167</v>
      </c>
    </row>
    <row r="31" spans="1:17">
      <c r="A31" s="21">
        <f>A32-1</f>
        <v>41055</v>
      </c>
      <c r="B31" s="2" t="s">
        <v>87</v>
      </c>
      <c r="C31" s="10"/>
      <c r="E31" s="10">
        <v>6.25E-2</v>
      </c>
      <c r="F31" s="18" t="s">
        <v>35</v>
      </c>
      <c r="G31" s="10"/>
      <c r="I31" s="11">
        <f t="shared" si="1"/>
        <v>6.25E-2</v>
      </c>
      <c r="L31" s="24">
        <v>70</v>
      </c>
    </row>
    <row r="32" spans="1:17">
      <c r="A32" s="21">
        <f>A34-1</f>
        <v>41056</v>
      </c>
      <c r="B32" s="4" t="s">
        <v>88</v>
      </c>
      <c r="C32" s="10"/>
      <c r="E32" s="10"/>
      <c r="G32" s="34">
        <v>4.1666666666666664E-2</v>
      </c>
      <c r="H32" s="18" t="s">
        <v>36</v>
      </c>
      <c r="I32" s="11">
        <f t="shared" si="1"/>
        <v>4.1666666666666664E-2</v>
      </c>
    </row>
    <row r="33" spans="1:14">
      <c r="A33" s="23" t="s">
        <v>93</v>
      </c>
      <c r="B33" s="1" t="s">
        <v>89</v>
      </c>
      <c r="C33" s="12">
        <f>SUM(C26:C32)</f>
        <v>8.3333333333333329E-2</v>
      </c>
      <c r="D33" s="15"/>
      <c r="E33" s="12">
        <f>SUM(E26:E32)</f>
        <v>0.10416666666666666</v>
      </c>
      <c r="F33" s="19"/>
      <c r="G33" s="12">
        <f>SUM(G26:G32)</f>
        <v>0.10416666666666666</v>
      </c>
      <c r="H33" s="19"/>
      <c r="I33" s="16">
        <f t="shared" si="1"/>
        <v>0.29166666666666663</v>
      </c>
      <c r="J33" s="26"/>
      <c r="K33" s="38"/>
      <c r="L33" s="38"/>
      <c r="M33" s="38"/>
    </row>
    <row r="34" spans="1:14" ht="28">
      <c r="A34" s="21">
        <f t="shared" ref="A34:A38" si="5">A35-1</f>
        <v>41057</v>
      </c>
      <c r="B34" s="2" t="s">
        <v>82</v>
      </c>
      <c r="C34" s="10"/>
      <c r="E34" s="10"/>
      <c r="G34" s="10"/>
      <c r="I34" s="11">
        <f t="shared" si="1"/>
        <v>0</v>
      </c>
      <c r="J34" s="24" t="s">
        <v>121</v>
      </c>
      <c r="M34" s="24">
        <v>16</v>
      </c>
    </row>
    <row r="35" spans="1:14">
      <c r="A35" s="21">
        <f t="shared" si="5"/>
        <v>41058</v>
      </c>
      <c r="B35" s="2" t="s">
        <v>83</v>
      </c>
      <c r="C35" s="10">
        <v>4.1666666666666664E-2</v>
      </c>
      <c r="D35" s="35" t="s">
        <v>21</v>
      </c>
      <c r="E35" s="10"/>
      <c r="G35" s="34">
        <v>3.125E-2</v>
      </c>
      <c r="H35" s="18" t="s">
        <v>35</v>
      </c>
      <c r="I35" s="11">
        <f t="shared" si="1"/>
        <v>7.2916666666666657E-2</v>
      </c>
      <c r="N35" t="s">
        <v>168</v>
      </c>
    </row>
    <row r="36" spans="1:14">
      <c r="A36" s="21">
        <f t="shared" si="5"/>
        <v>41059</v>
      </c>
      <c r="B36" s="2" t="s">
        <v>84</v>
      </c>
      <c r="C36" s="10"/>
      <c r="E36" s="34">
        <v>2.0833333333333332E-2</v>
      </c>
      <c r="F36" s="18" t="s">
        <v>33</v>
      </c>
      <c r="G36" s="34">
        <v>1.0416666666666666E-2</v>
      </c>
      <c r="H36" s="18" t="s">
        <v>33</v>
      </c>
      <c r="I36" s="11">
        <f t="shared" si="1"/>
        <v>3.125E-2</v>
      </c>
    </row>
    <row r="37" spans="1:14">
      <c r="A37" s="21">
        <f t="shared" si="5"/>
        <v>41060</v>
      </c>
      <c r="B37" s="2" t="s">
        <v>85</v>
      </c>
      <c r="C37" s="10">
        <v>4.1666666666666664E-2</v>
      </c>
      <c r="D37" s="14" t="s">
        <v>22</v>
      </c>
      <c r="E37" s="10">
        <v>3.125E-2</v>
      </c>
      <c r="F37" s="18" t="s">
        <v>34</v>
      </c>
      <c r="G37" s="10"/>
      <c r="I37" s="11">
        <f t="shared" si="1"/>
        <v>7.2916666666666657E-2</v>
      </c>
    </row>
    <row r="38" spans="1:14">
      <c r="A38" s="21">
        <f t="shared" si="5"/>
        <v>41061</v>
      </c>
      <c r="B38" s="2" t="s">
        <v>86</v>
      </c>
      <c r="C38" s="10"/>
      <c r="E38" s="10"/>
      <c r="G38" s="10">
        <v>4.1666666666666664E-2</v>
      </c>
      <c r="H38" s="18" t="s">
        <v>35</v>
      </c>
      <c r="I38" s="11">
        <f t="shared" si="1"/>
        <v>4.1666666666666664E-2</v>
      </c>
    </row>
    <row r="39" spans="1:14">
      <c r="A39" s="21">
        <f>A40-1</f>
        <v>41062</v>
      </c>
      <c r="B39" s="2" t="s">
        <v>87</v>
      </c>
      <c r="C39" s="10"/>
      <c r="E39" s="34">
        <v>7.2916666666666671E-2</v>
      </c>
      <c r="F39" s="18" t="s">
        <v>35</v>
      </c>
      <c r="G39" s="10"/>
      <c r="I39" s="11">
        <f t="shared" si="1"/>
        <v>7.2916666666666671E-2</v>
      </c>
      <c r="M39" s="24">
        <v>17.5</v>
      </c>
      <c r="N39" t="s">
        <v>170</v>
      </c>
    </row>
    <row r="40" spans="1:14">
      <c r="A40" s="21">
        <f>A42-1</f>
        <v>41063</v>
      </c>
      <c r="B40" s="4" t="s">
        <v>88</v>
      </c>
      <c r="C40" s="10"/>
      <c r="E40" s="10"/>
      <c r="G40" s="10">
        <v>4.1666666666666664E-2</v>
      </c>
      <c r="H40" s="18" t="s">
        <v>36</v>
      </c>
      <c r="I40" s="11">
        <f t="shared" si="1"/>
        <v>4.1666666666666664E-2</v>
      </c>
      <c r="L40" s="24">
        <v>3.91</v>
      </c>
    </row>
    <row r="41" spans="1:14">
      <c r="A41" s="23" t="s">
        <v>94</v>
      </c>
      <c r="B41" s="1" t="s">
        <v>89</v>
      </c>
      <c r="C41" s="12">
        <f>SUM(C34:C40)</f>
        <v>8.3333333333333329E-2</v>
      </c>
      <c r="D41" s="15"/>
      <c r="E41" s="12">
        <f>SUM(E34:E40)</f>
        <v>0.125</v>
      </c>
      <c r="F41" s="19"/>
      <c r="G41" s="12">
        <f>SUM(G34:G40)</f>
        <v>0.125</v>
      </c>
      <c r="H41" s="19"/>
      <c r="I41" s="16">
        <f t="shared" si="1"/>
        <v>0.33333333333333331</v>
      </c>
      <c r="J41" s="26"/>
      <c r="K41" s="38"/>
      <c r="L41" s="38"/>
      <c r="M41" s="38"/>
    </row>
    <row r="42" spans="1:14" ht="28">
      <c r="A42" s="21">
        <f t="shared" ref="A42:A46" si="6">A43-1</f>
        <v>41064</v>
      </c>
      <c r="B42" s="2" t="s">
        <v>82</v>
      </c>
      <c r="C42" s="10"/>
      <c r="E42" s="10"/>
      <c r="G42" s="10"/>
      <c r="I42" s="11">
        <f t="shared" si="1"/>
        <v>0</v>
      </c>
      <c r="J42" s="24" t="s">
        <v>121</v>
      </c>
    </row>
    <row r="43" spans="1:14">
      <c r="A43" s="21">
        <f t="shared" si="6"/>
        <v>41065</v>
      </c>
      <c r="B43" s="2" t="s">
        <v>83</v>
      </c>
      <c r="C43" s="10">
        <v>4.1666666666666664E-2</v>
      </c>
      <c r="D43" s="14" t="s">
        <v>18</v>
      </c>
      <c r="E43" s="10"/>
      <c r="G43" s="34">
        <v>4.1666666666666664E-2</v>
      </c>
      <c r="H43" s="18" t="s">
        <v>35</v>
      </c>
      <c r="I43" s="11">
        <f t="shared" si="1"/>
        <v>8.3333333333333329E-2</v>
      </c>
      <c r="K43" s="24">
        <v>2500</v>
      </c>
      <c r="N43" t="s">
        <v>171</v>
      </c>
    </row>
    <row r="44" spans="1:14">
      <c r="A44" s="21">
        <f t="shared" si="6"/>
        <v>41066</v>
      </c>
      <c r="B44" s="2" t="s">
        <v>84</v>
      </c>
      <c r="C44" s="10"/>
      <c r="E44" s="34">
        <v>3.125E-2</v>
      </c>
      <c r="F44" s="18" t="s">
        <v>33</v>
      </c>
      <c r="G44" s="34">
        <v>1.0416666666666666E-2</v>
      </c>
      <c r="H44" s="18" t="s">
        <v>33</v>
      </c>
      <c r="I44" s="11">
        <f t="shared" si="1"/>
        <v>4.1666666666666664E-2</v>
      </c>
    </row>
    <row r="45" spans="1:14">
      <c r="A45" s="21">
        <f t="shared" si="6"/>
        <v>41067</v>
      </c>
      <c r="B45" s="2" t="s">
        <v>85</v>
      </c>
      <c r="C45" s="34">
        <v>4.1666666666666664E-2</v>
      </c>
      <c r="D45" s="35" t="s">
        <v>19</v>
      </c>
      <c r="E45" s="34">
        <v>4.1666666666666664E-2</v>
      </c>
      <c r="F45" s="18" t="s">
        <v>34</v>
      </c>
      <c r="G45" s="10"/>
      <c r="I45" s="11">
        <f t="shared" si="1"/>
        <v>8.3333333333333329E-2</v>
      </c>
    </row>
    <row r="46" spans="1:14">
      <c r="A46" s="21">
        <f t="shared" si="6"/>
        <v>41068</v>
      </c>
      <c r="B46" s="2" t="s">
        <v>86</v>
      </c>
      <c r="C46" s="10"/>
      <c r="E46" s="10"/>
      <c r="G46" s="34">
        <v>4.1666666666666664E-2</v>
      </c>
      <c r="H46" s="18" t="s">
        <v>35</v>
      </c>
      <c r="I46" s="11">
        <f t="shared" si="1"/>
        <v>4.1666666666666664E-2</v>
      </c>
      <c r="N46" t="s">
        <v>172</v>
      </c>
    </row>
    <row r="47" spans="1:14">
      <c r="A47" s="21">
        <f>A48-1</f>
        <v>41069</v>
      </c>
      <c r="B47" s="2" t="s">
        <v>87</v>
      </c>
      <c r="C47" s="10"/>
      <c r="E47" s="34">
        <v>8.3333333333333329E-2</v>
      </c>
      <c r="F47" s="18" t="s">
        <v>35</v>
      </c>
      <c r="G47" s="10"/>
      <c r="I47" s="11">
        <f t="shared" si="1"/>
        <v>8.3333333333333329E-2</v>
      </c>
    </row>
    <row r="48" spans="1:14">
      <c r="A48" s="21">
        <f>A50-1</f>
        <v>41070</v>
      </c>
      <c r="B48" s="4" t="s">
        <v>88</v>
      </c>
      <c r="C48" s="10"/>
      <c r="E48" s="10"/>
      <c r="G48" s="34">
        <v>4.1666666666666664E-2</v>
      </c>
      <c r="H48" s="18" t="s">
        <v>36</v>
      </c>
      <c r="I48" s="11">
        <f t="shared" si="1"/>
        <v>4.1666666666666664E-2</v>
      </c>
    </row>
    <row r="49" spans="1:14">
      <c r="A49" s="23" t="s">
        <v>95</v>
      </c>
      <c r="B49" s="1" t="s">
        <v>89</v>
      </c>
      <c r="C49" s="12">
        <f>SUM(C42:C48)</f>
        <v>8.3333333333333329E-2</v>
      </c>
      <c r="D49" s="15"/>
      <c r="E49" s="12">
        <f>SUM(E42:E48)</f>
        <v>0.15625</v>
      </c>
      <c r="F49" s="19"/>
      <c r="G49" s="12">
        <f>SUM(G42:G48)</f>
        <v>0.13541666666666666</v>
      </c>
      <c r="H49" s="19"/>
      <c r="I49" s="16">
        <f t="shared" si="1"/>
        <v>0.375</v>
      </c>
      <c r="J49" s="26"/>
      <c r="K49" s="38"/>
      <c r="L49" s="38"/>
      <c r="M49" s="38"/>
    </row>
    <row r="50" spans="1:14" ht="28">
      <c r="A50" s="21">
        <f t="shared" ref="A50:A54" si="7">A51-1</f>
        <v>41071</v>
      </c>
      <c r="B50" s="2" t="s">
        <v>82</v>
      </c>
      <c r="C50" s="10"/>
      <c r="E50" s="10"/>
      <c r="G50" s="10"/>
      <c r="I50" s="11">
        <f t="shared" si="1"/>
        <v>0</v>
      </c>
      <c r="J50" s="24" t="s">
        <v>121</v>
      </c>
    </row>
    <row r="51" spans="1:14">
      <c r="A51" s="21">
        <f t="shared" si="7"/>
        <v>41072</v>
      </c>
      <c r="B51" s="2" t="s">
        <v>83</v>
      </c>
      <c r="C51" s="10">
        <v>4.1666666666666664E-2</v>
      </c>
      <c r="D51" s="14" t="s">
        <v>20</v>
      </c>
      <c r="E51" s="10"/>
      <c r="G51" s="10">
        <v>4.1666666666666664E-2</v>
      </c>
      <c r="H51" s="18" t="s">
        <v>35</v>
      </c>
      <c r="I51" s="11">
        <f t="shared" si="1"/>
        <v>8.3333333333333329E-2</v>
      </c>
      <c r="K51" s="24">
        <v>2500</v>
      </c>
      <c r="N51" t="s">
        <v>173</v>
      </c>
    </row>
    <row r="52" spans="1:14">
      <c r="A52" s="21">
        <f t="shared" si="7"/>
        <v>41073</v>
      </c>
      <c r="B52" s="2" t="s">
        <v>84</v>
      </c>
      <c r="C52" s="10"/>
      <c r="E52" s="10">
        <v>3.125E-2</v>
      </c>
      <c r="F52" s="18" t="s">
        <v>33</v>
      </c>
      <c r="G52" s="10">
        <v>1.0416666666666666E-2</v>
      </c>
      <c r="H52" s="18" t="s">
        <v>33</v>
      </c>
      <c r="I52" s="11">
        <f t="shared" si="1"/>
        <v>4.1666666666666664E-2</v>
      </c>
      <c r="L52" s="24">
        <v>6.05</v>
      </c>
    </row>
    <row r="53" spans="1:14">
      <c r="A53" s="21">
        <f t="shared" si="7"/>
        <v>41074</v>
      </c>
      <c r="B53" s="2" t="s">
        <v>85</v>
      </c>
      <c r="C53" s="10">
        <v>4.1666666666666664E-2</v>
      </c>
      <c r="D53" s="14" t="s">
        <v>21</v>
      </c>
      <c r="E53" s="10">
        <v>4.1666666666666664E-2</v>
      </c>
      <c r="F53" s="18" t="s">
        <v>34</v>
      </c>
      <c r="G53" s="10"/>
      <c r="I53" s="11">
        <f t="shared" si="1"/>
        <v>8.3333333333333329E-2</v>
      </c>
    </row>
    <row r="54" spans="1:14">
      <c r="A54" s="21">
        <f t="shared" si="7"/>
        <v>41075</v>
      </c>
      <c r="B54" s="2" t="s">
        <v>86</v>
      </c>
      <c r="C54" s="10"/>
      <c r="E54" s="10"/>
      <c r="G54" s="10">
        <v>5.2083333333333336E-2</v>
      </c>
      <c r="H54" s="18" t="s">
        <v>35</v>
      </c>
      <c r="I54" s="11">
        <f t="shared" si="1"/>
        <v>5.2083333333333336E-2</v>
      </c>
    </row>
    <row r="55" spans="1:14">
      <c r="A55" s="21">
        <f>A56-1</f>
        <v>41076</v>
      </c>
      <c r="B55" s="2" t="s">
        <v>87</v>
      </c>
      <c r="C55" s="10"/>
      <c r="E55" s="10">
        <v>0.10416666666666667</v>
      </c>
      <c r="F55" s="18" t="s">
        <v>35</v>
      </c>
      <c r="G55" s="10"/>
      <c r="I55" s="11">
        <f t="shared" si="1"/>
        <v>0.10416666666666667</v>
      </c>
    </row>
    <row r="56" spans="1:14">
      <c r="A56" s="21">
        <f>A58-1</f>
        <v>41077</v>
      </c>
      <c r="B56" s="4" t="s">
        <v>88</v>
      </c>
      <c r="C56" s="10"/>
      <c r="E56" s="10"/>
      <c r="G56" s="10">
        <v>5.2083333333333336E-2</v>
      </c>
      <c r="H56" s="18" t="s">
        <v>36</v>
      </c>
      <c r="I56" s="11">
        <f t="shared" si="1"/>
        <v>5.2083333333333336E-2</v>
      </c>
      <c r="L56" s="24">
        <v>15.42</v>
      </c>
    </row>
    <row r="57" spans="1:14">
      <c r="A57" s="23" t="s">
        <v>96</v>
      </c>
      <c r="B57" s="1" t="s">
        <v>89</v>
      </c>
      <c r="C57" s="12">
        <f>SUM(C50:C56)</f>
        <v>8.3333333333333329E-2</v>
      </c>
      <c r="D57" s="15"/>
      <c r="E57" s="12">
        <f>SUM(E50:E56)</f>
        <v>0.17708333333333331</v>
      </c>
      <c r="F57" s="19"/>
      <c r="G57" s="12">
        <f>SUM(G50:G56)</f>
        <v>0.15625</v>
      </c>
      <c r="H57" s="19"/>
      <c r="I57" s="16">
        <f t="shared" si="1"/>
        <v>0.41666666666666663</v>
      </c>
      <c r="J57" s="26"/>
      <c r="K57" s="38"/>
      <c r="L57" s="38"/>
      <c r="M57" s="38"/>
    </row>
    <row r="58" spans="1:14" ht="28">
      <c r="A58" s="21">
        <f t="shared" ref="A58:A62" si="8">A59-1</f>
        <v>41078</v>
      </c>
      <c r="B58" s="2" t="s">
        <v>82</v>
      </c>
      <c r="C58" s="10"/>
      <c r="E58" s="10"/>
      <c r="G58" s="10"/>
      <c r="I58" s="11">
        <f t="shared" si="1"/>
        <v>0</v>
      </c>
      <c r="J58" s="24" t="s">
        <v>121</v>
      </c>
      <c r="M58" s="24">
        <v>7.04</v>
      </c>
      <c r="N58" t="s">
        <v>169</v>
      </c>
    </row>
    <row r="59" spans="1:14">
      <c r="A59" s="21">
        <f t="shared" si="8"/>
        <v>41079</v>
      </c>
      <c r="B59" s="2" t="s">
        <v>83</v>
      </c>
      <c r="C59" s="10">
        <v>4.1666666666666664E-2</v>
      </c>
      <c r="D59" s="14" t="s">
        <v>22</v>
      </c>
      <c r="E59" s="10"/>
      <c r="G59" s="10">
        <v>4.1666666666666664E-2</v>
      </c>
      <c r="H59" s="18" t="s">
        <v>35</v>
      </c>
      <c r="I59" s="11">
        <f t="shared" si="1"/>
        <v>8.3333333333333329E-2</v>
      </c>
      <c r="K59" s="24">
        <v>2500</v>
      </c>
      <c r="N59" t="s">
        <v>174</v>
      </c>
    </row>
    <row r="60" spans="1:14">
      <c r="A60" s="21">
        <f t="shared" si="8"/>
        <v>41080</v>
      </c>
      <c r="B60" s="2" t="s">
        <v>84</v>
      </c>
      <c r="C60" s="10"/>
      <c r="E60" s="10">
        <v>3.125E-2</v>
      </c>
      <c r="F60" s="18" t="s">
        <v>33</v>
      </c>
      <c r="G60" s="10">
        <v>1.0416666666666666E-2</v>
      </c>
      <c r="H60" s="18" t="s">
        <v>33</v>
      </c>
      <c r="I60" s="11">
        <f t="shared" si="1"/>
        <v>4.1666666666666664E-2</v>
      </c>
      <c r="L60" s="24">
        <v>14.01</v>
      </c>
      <c r="M60" s="24">
        <v>1.55</v>
      </c>
      <c r="N60" t="s">
        <v>175</v>
      </c>
    </row>
    <row r="61" spans="1:14">
      <c r="A61" s="21">
        <f t="shared" si="8"/>
        <v>41081</v>
      </c>
      <c r="B61" s="2" t="s">
        <v>85</v>
      </c>
      <c r="C61" s="34">
        <v>4.1666666666666664E-2</v>
      </c>
      <c r="D61" s="14" t="s">
        <v>18</v>
      </c>
      <c r="E61" s="34">
        <v>4.1666666666666664E-2</v>
      </c>
      <c r="F61" s="18" t="s">
        <v>34</v>
      </c>
      <c r="G61" s="10"/>
      <c r="I61" s="11">
        <f t="shared" si="1"/>
        <v>8.3333333333333329E-2</v>
      </c>
    </row>
    <row r="62" spans="1:14">
      <c r="A62" s="21">
        <f t="shared" si="8"/>
        <v>41082</v>
      </c>
      <c r="B62" s="2" t="s">
        <v>86</v>
      </c>
      <c r="C62" s="10"/>
      <c r="E62" s="10"/>
      <c r="G62" s="10">
        <v>4.1666666666666664E-2</v>
      </c>
      <c r="H62" s="18" t="s">
        <v>35</v>
      </c>
      <c r="I62" s="11">
        <f t="shared" si="1"/>
        <v>4.1666666666666664E-2</v>
      </c>
      <c r="M62" s="24">
        <v>5.87</v>
      </c>
      <c r="N62" t="s">
        <v>176</v>
      </c>
    </row>
    <row r="63" spans="1:14">
      <c r="A63" s="21">
        <f>A64-1</f>
        <v>41083</v>
      </c>
      <c r="B63" s="2" t="s">
        <v>87</v>
      </c>
      <c r="C63" s="10"/>
      <c r="E63" s="10">
        <v>8.3333333333333329E-2</v>
      </c>
      <c r="F63" s="18" t="s">
        <v>35</v>
      </c>
      <c r="G63" s="10"/>
      <c r="I63" s="11">
        <f t="shared" si="1"/>
        <v>8.3333333333333329E-2</v>
      </c>
      <c r="L63" s="24">
        <v>44</v>
      </c>
      <c r="N63" t="s">
        <v>177</v>
      </c>
    </row>
    <row r="64" spans="1:14">
      <c r="A64" s="21">
        <f>A66-1</f>
        <v>41084</v>
      </c>
      <c r="B64" s="4" t="s">
        <v>88</v>
      </c>
      <c r="C64" s="10"/>
      <c r="E64" s="10"/>
      <c r="G64" s="10">
        <v>4.1666666666666664E-2</v>
      </c>
      <c r="H64" s="18" t="s">
        <v>36</v>
      </c>
      <c r="I64" s="11">
        <f t="shared" si="1"/>
        <v>4.1666666666666664E-2</v>
      </c>
      <c r="M64" s="24">
        <v>3</v>
      </c>
      <c r="N64" t="s">
        <v>178</v>
      </c>
    </row>
    <row r="65" spans="1:14">
      <c r="A65" s="23" t="s">
        <v>97</v>
      </c>
      <c r="B65" s="1" t="s">
        <v>89</v>
      </c>
      <c r="C65" s="12">
        <f>SUM(C58:C64)</f>
        <v>8.3333333333333329E-2</v>
      </c>
      <c r="D65" s="15"/>
      <c r="E65" s="12">
        <f>SUM(E58:E64)</f>
        <v>0.15625</v>
      </c>
      <c r="F65" s="19"/>
      <c r="G65" s="12">
        <f>SUM(G58:G64)</f>
        <v>0.13541666666666666</v>
      </c>
      <c r="H65" s="19"/>
      <c r="I65" s="16">
        <f t="shared" si="1"/>
        <v>0.375</v>
      </c>
      <c r="J65" s="26"/>
      <c r="K65" s="38"/>
      <c r="L65" s="38"/>
      <c r="M65" s="38"/>
    </row>
    <row r="66" spans="1:14" ht="28">
      <c r="A66" s="21">
        <f t="shared" ref="A66:A70" si="9">A67-1</f>
        <v>41085</v>
      </c>
      <c r="B66" s="2" t="s">
        <v>82</v>
      </c>
      <c r="C66" s="10"/>
      <c r="E66" s="10"/>
      <c r="G66" s="10"/>
      <c r="I66" s="11">
        <f t="shared" ref="I66:I129" si="10">SUM(C66:H66)</f>
        <v>0</v>
      </c>
      <c r="J66" s="24" t="s">
        <v>121</v>
      </c>
    </row>
    <row r="67" spans="1:14">
      <c r="A67" s="21">
        <f t="shared" si="9"/>
        <v>41086</v>
      </c>
      <c r="B67" s="2" t="s">
        <v>83</v>
      </c>
      <c r="C67" s="10">
        <v>4.1666666666666664E-2</v>
      </c>
      <c r="D67" s="14" t="s">
        <v>19</v>
      </c>
      <c r="E67" s="10"/>
      <c r="G67" s="10">
        <v>4.1666666666666664E-2</v>
      </c>
      <c r="H67" s="18" t="s">
        <v>35</v>
      </c>
      <c r="I67" s="11">
        <f t="shared" si="10"/>
        <v>8.3333333333333329E-2</v>
      </c>
      <c r="M67" s="24">
        <v>2.88</v>
      </c>
      <c r="N67" t="s">
        <v>179</v>
      </c>
    </row>
    <row r="68" spans="1:14">
      <c r="A68" s="21">
        <f t="shared" si="9"/>
        <v>41087</v>
      </c>
      <c r="B68" s="2" t="s">
        <v>84</v>
      </c>
      <c r="C68" s="10"/>
      <c r="E68" s="10">
        <v>3.125E-2</v>
      </c>
      <c r="F68" s="18" t="s">
        <v>33</v>
      </c>
      <c r="G68" s="10">
        <v>1.0416666666666666E-2</v>
      </c>
      <c r="H68" s="18" t="s">
        <v>33</v>
      </c>
      <c r="I68" s="11">
        <f t="shared" si="10"/>
        <v>4.1666666666666664E-2</v>
      </c>
    </row>
    <row r="69" spans="1:14">
      <c r="A69" s="21">
        <f t="shared" si="9"/>
        <v>41088</v>
      </c>
      <c r="B69" s="2" t="s">
        <v>85</v>
      </c>
      <c r="C69" s="10">
        <v>4.1666666666666664E-2</v>
      </c>
      <c r="D69" s="14" t="s">
        <v>20</v>
      </c>
      <c r="E69" s="10">
        <v>4.1666666666666664E-2</v>
      </c>
      <c r="F69" s="18" t="s">
        <v>34</v>
      </c>
      <c r="G69" s="10"/>
      <c r="I69" s="11">
        <f t="shared" si="10"/>
        <v>8.3333333333333329E-2</v>
      </c>
    </row>
    <row r="70" spans="1:14">
      <c r="A70" s="21">
        <f t="shared" si="9"/>
        <v>41089</v>
      </c>
      <c r="B70" s="2" t="s">
        <v>86</v>
      </c>
      <c r="C70" s="10"/>
      <c r="E70" s="10"/>
      <c r="G70" s="10">
        <v>4.1666666666666664E-2</v>
      </c>
      <c r="H70" s="18" t="s">
        <v>35</v>
      </c>
      <c r="I70" s="11">
        <f t="shared" si="10"/>
        <v>4.1666666666666664E-2</v>
      </c>
    </row>
    <row r="71" spans="1:14">
      <c r="A71" s="21">
        <f>A72-1</f>
        <v>41090</v>
      </c>
      <c r="B71" s="2" t="s">
        <v>87</v>
      </c>
      <c r="C71" s="10"/>
      <c r="E71" s="10">
        <v>0.11458333333333333</v>
      </c>
      <c r="F71" s="18" t="s">
        <v>35</v>
      </c>
      <c r="G71" s="10"/>
      <c r="I71" s="11">
        <f t="shared" si="10"/>
        <v>0.11458333333333333</v>
      </c>
      <c r="J71" s="31"/>
      <c r="K71" s="31"/>
      <c r="L71" s="31"/>
      <c r="M71" s="31"/>
    </row>
    <row r="72" spans="1:14">
      <c r="A72" s="21">
        <f>A74-1</f>
        <v>41091</v>
      </c>
      <c r="B72" s="4" t="s">
        <v>88</v>
      </c>
      <c r="C72" s="10"/>
      <c r="E72" s="10"/>
      <c r="G72" s="10">
        <v>5.2083333333333336E-2</v>
      </c>
      <c r="H72" s="18" t="s">
        <v>36</v>
      </c>
      <c r="I72" s="11">
        <f t="shared" si="10"/>
        <v>5.2083333333333336E-2</v>
      </c>
      <c r="L72" s="24">
        <v>9</v>
      </c>
      <c r="N72" t="s">
        <v>180</v>
      </c>
    </row>
    <row r="73" spans="1:14">
      <c r="A73" s="23" t="s">
        <v>98</v>
      </c>
      <c r="B73" s="1" t="s">
        <v>89</v>
      </c>
      <c r="C73" s="12">
        <f>SUM(C66:C72)</f>
        <v>8.3333333333333329E-2</v>
      </c>
      <c r="D73" s="15"/>
      <c r="E73" s="12">
        <f>SUM(E66:E72)</f>
        <v>0.1875</v>
      </c>
      <c r="F73" s="19"/>
      <c r="G73" s="12">
        <f>SUM(G66:G72)</f>
        <v>0.14583333333333334</v>
      </c>
      <c r="H73" s="19"/>
      <c r="I73" s="16">
        <f t="shared" si="10"/>
        <v>0.41666666666666663</v>
      </c>
      <c r="J73" s="26"/>
      <c r="K73" s="38"/>
      <c r="L73" s="38"/>
      <c r="M73" s="38"/>
    </row>
    <row r="74" spans="1:14" ht="28">
      <c r="A74" s="21">
        <f t="shared" ref="A74:A78" si="11">A75-1</f>
        <v>41092</v>
      </c>
      <c r="B74" s="2" t="s">
        <v>82</v>
      </c>
      <c r="C74" s="10"/>
      <c r="E74" s="10"/>
      <c r="G74" s="10"/>
      <c r="I74" s="11">
        <f t="shared" si="10"/>
        <v>0</v>
      </c>
      <c r="J74" s="24" t="s">
        <v>121</v>
      </c>
    </row>
    <row r="75" spans="1:14">
      <c r="A75" s="21">
        <f t="shared" si="11"/>
        <v>41093</v>
      </c>
      <c r="B75" s="2" t="s">
        <v>83</v>
      </c>
      <c r="C75" s="10">
        <v>4.1666666666666664E-2</v>
      </c>
      <c r="D75" s="14" t="s">
        <v>22</v>
      </c>
      <c r="E75" s="10"/>
      <c r="G75" s="34">
        <v>4.1666666666666664E-2</v>
      </c>
      <c r="H75" s="18" t="s">
        <v>35</v>
      </c>
      <c r="I75" s="11">
        <f t="shared" si="10"/>
        <v>8.3333333333333329E-2</v>
      </c>
      <c r="K75" s="24">
        <v>2500</v>
      </c>
      <c r="N75" t="s">
        <v>183</v>
      </c>
    </row>
    <row r="76" spans="1:14">
      <c r="A76" s="21">
        <f t="shared" si="11"/>
        <v>41094</v>
      </c>
      <c r="B76" s="2" t="s">
        <v>84</v>
      </c>
      <c r="C76" s="10"/>
      <c r="E76" s="10">
        <v>3.125E-2</v>
      </c>
      <c r="F76" s="18" t="s">
        <v>33</v>
      </c>
      <c r="G76" s="10">
        <v>2.0833333333333332E-2</v>
      </c>
      <c r="H76" s="18" t="s">
        <v>33</v>
      </c>
      <c r="I76" s="11">
        <f t="shared" si="10"/>
        <v>5.2083333333333329E-2</v>
      </c>
      <c r="L76" s="24">
        <v>15.38</v>
      </c>
      <c r="M76" s="24">
        <v>3.67</v>
      </c>
      <c r="N76" t="s">
        <v>181</v>
      </c>
    </row>
    <row r="77" spans="1:14">
      <c r="A77" s="21">
        <f t="shared" si="11"/>
        <v>41095</v>
      </c>
      <c r="B77" s="2" t="s">
        <v>85</v>
      </c>
      <c r="C77" s="10">
        <v>4.1666666666666664E-2</v>
      </c>
      <c r="D77" s="35" t="s">
        <v>22</v>
      </c>
      <c r="E77" s="10">
        <v>5.2083333333333336E-2</v>
      </c>
      <c r="F77" s="18" t="s">
        <v>34</v>
      </c>
      <c r="G77" s="10"/>
      <c r="I77" s="11">
        <f t="shared" si="10"/>
        <v>9.375E-2</v>
      </c>
      <c r="L77" s="24">
        <v>21.7</v>
      </c>
      <c r="N77" t="s">
        <v>182</v>
      </c>
    </row>
    <row r="78" spans="1:14">
      <c r="A78" s="21">
        <f t="shared" si="11"/>
        <v>41096</v>
      </c>
      <c r="B78" s="2" t="s">
        <v>86</v>
      </c>
      <c r="C78" s="10"/>
      <c r="E78" s="10"/>
      <c r="G78" s="10">
        <v>4.1666666666666664E-2</v>
      </c>
      <c r="H78" s="18" t="s">
        <v>35</v>
      </c>
      <c r="I78" s="11">
        <f t="shared" si="10"/>
        <v>4.1666666666666664E-2</v>
      </c>
      <c r="M78" s="24">
        <v>6.24</v>
      </c>
      <c r="N78" t="s">
        <v>184</v>
      </c>
    </row>
    <row r="79" spans="1:14">
      <c r="A79" s="21">
        <f>A80-1</f>
        <v>41097</v>
      </c>
      <c r="B79" s="2" t="s">
        <v>87</v>
      </c>
      <c r="C79" s="10"/>
      <c r="E79" s="10">
        <v>0.125</v>
      </c>
      <c r="F79" s="18" t="s">
        <v>35</v>
      </c>
      <c r="G79" s="10"/>
      <c r="I79" s="11">
        <f t="shared" si="10"/>
        <v>0.125</v>
      </c>
      <c r="L79" s="24">
        <v>52.5</v>
      </c>
      <c r="N79" t="s">
        <v>185</v>
      </c>
    </row>
    <row r="80" spans="1:14">
      <c r="A80" s="21">
        <f>A82-1</f>
        <v>41098</v>
      </c>
      <c r="B80" s="4" t="s">
        <v>88</v>
      </c>
      <c r="C80" s="10"/>
      <c r="E80" s="10"/>
      <c r="G80" s="10">
        <v>6.25E-2</v>
      </c>
      <c r="H80" s="18" t="s">
        <v>36</v>
      </c>
      <c r="I80" s="11">
        <f t="shared" si="10"/>
        <v>6.25E-2</v>
      </c>
      <c r="M80" s="24">
        <v>10</v>
      </c>
      <c r="N80" t="s">
        <v>186</v>
      </c>
    </row>
    <row r="81" spans="1:14">
      <c r="A81" s="23" t="s">
        <v>99</v>
      </c>
      <c r="B81" s="1" t="s">
        <v>89</v>
      </c>
      <c r="C81" s="12">
        <f>SUM(C74:C80)</f>
        <v>8.3333333333333329E-2</v>
      </c>
      <c r="D81" s="15"/>
      <c r="E81" s="12">
        <f>SUM(E74:E80)</f>
        <v>0.20833333333333334</v>
      </c>
      <c r="F81" s="19"/>
      <c r="G81" s="12">
        <f>SUM(G74:G80)</f>
        <v>0.16666666666666666</v>
      </c>
      <c r="H81" s="19"/>
      <c r="I81" s="16">
        <f t="shared" si="10"/>
        <v>0.45833333333333337</v>
      </c>
      <c r="J81" s="26"/>
      <c r="K81" s="38"/>
      <c r="L81" s="38"/>
      <c r="M81" s="38"/>
    </row>
    <row r="82" spans="1:14" ht="28">
      <c r="A82" s="21">
        <f t="shared" ref="A82:A86" si="12">A83-1</f>
        <v>41099</v>
      </c>
      <c r="B82" s="2" t="s">
        <v>82</v>
      </c>
      <c r="C82" s="10"/>
      <c r="E82" s="10"/>
      <c r="G82" s="10"/>
      <c r="I82" s="11">
        <f t="shared" si="10"/>
        <v>0</v>
      </c>
      <c r="J82" s="24" t="s">
        <v>120</v>
      </c>
    </row>
    <row r="83" spans="1:14" ht="70">
      <c r="A83" s="21">
        <f t="shared" si="12"/>
        <v>41100</v>
      </c>
      <c r="B83" s="2" t="s">
        <v>83</v>
      </c>
      <c r="C83" s="10">
        <v>4.1666666666666664E-2</v>
      </c>
      <c r="D83" s="14" t="s">
        <v>16</v>
      </c>
      <c r="E83" s="10"/>
      <c r="G83" s="10">
        <v>4.1666666666666664E-2</v>
      </c>
      <c r="H83" s="18" t="s">
        <v>46</v>
      </c>
      <c r="I83" s="11">
        <f t="shared" si="10"/>
        <v>8.3333333333333329E-2</v>
      </c>
      <c r="M83" s="24">
        <v>10.18</v>
      </c>
      <c r="N83" t="s">
        <v>187</v>
      </c>
    </row>
    <row r="84" spans="1:14">
      <c r="A84" s="21">
        <f t="shared" si="12"/>
        <v>41101</v>
      </c>
      <c r="B84" s="2" t="s">
        <v>84</v>
      </c>
      <c r="C84" s="10"/>
      <c r="E84" s="10">
        <v>3.125E-2</v>
      </c>
      <c r="F84" s="18" t="s">
        <v>33</v>
      </c>
      <c r="G84" s="10">
        <v>2.0833333333333332E-2</v>
      </c>
      <c r="H84" s="18" t="s">
        <v>33</v>
      </c>
      <c r="I84" s="11">
        <f t="shared" si="10"/>
        <v>5.2083333333333329E-2</v>
      </c>
      <c r="K84" s="24">
        <v>3000</v>
      </c>
      <c r="L84" s="24">
        <v>11.66</v>
      </c>
      <c r="M84" s="24">
        <v>1.5</v>
      </c>
      <c r="N84" t="s">
        <v>188</v>
      </c>
    </row>
    <row r="85" spans="1:14" ht="42">
      <c r="A85" s="21">
        <f t="shared" si="12"/>
        <v>41102</v>
      </c>
      <c r="B85" s="2" t="s">
        <v>85</v>
      </c>
      <c r="C85" s="10">
        <v>4.1666666666666664E-2</v>
      </c>
      <c r="D85" s="35" t="s">
        <v>17</v>
      </c>
      <c r="E85" s="10">
        <v>5.2083333333333336E-2</v>
      </c>
      <c r="F85" s="18" t="s">
        <v>47</v>
      </c>
      <c r="G85" s="10"/>
      <c r="I85" s="11">
        <f t="shared" si="10"/>
        <v>9.375E-2</v>
      </c>
      <c r="L85" s="24">
        <v>6</v>
      </c>
    </row>
    <row r="86" spans="1:14" ht="70">
      <c r="A86" s="21">
        <f t="shared" si="12"/>
        <v>41103</v>
      </c>
      <c r="B86" s="2" t="s">
        <v>86</v>
      </c>
      <c r="C86" s="10">
        <v>4.1666666666666664E-2</v>
      </c>
      <c r="D86" s="35" t="s">
        <v>23</v>
      </c>
      <c r="E86" s="10"/>
      <c r="G86" s="10">
        <v>4.1666666666666664E-2</v>
      </c>
      <c r="H86" s="18" t="s">
        <v>48</v>
      </c>
      <c r="I86" s="11">
        <f t="shared" si="10"/>
        <v>8.3333333333333329E-2</v>
      </c>
      <c r="M86" s="24">
        <v>2</v>
      </c>
      <c r="N86" t="s">
        <v>189</v>
      </c>
    </row>
    <row r="87" spans="1:14">
      <c r="A87" s="21">
        <f>A88-1</f>
        <v>41104</v>
      </c>
      <c r="B87" s="2" t="s">
        <v>87</v>
      </c>
      <c r="C87" s="10"/>
      <c r="E87" s="34">
        <v>0.10416666666666667</v>
      </c>
      <c r="F87" s="18" t="s">
        <v>33</v>
      </c>
      <c r="G87" s="10">
        <v>1.0416666666666666E-2</v>
      </c>
      <c r="H87" s="18" t="s">
        <v>33</v>
      </c>
      <c r="I87" s="11">
        <f t="shared" si="10"/>
        <v>0.11458333333333334</v>
      </c>
      <c r="M87" s="24">
        <v>4</v>
      </c>
    </row>
    <row r="88" spans="1:14">
      <c r="A88" s="21">
        <f>A90-1</f>
        <v>41105</v>
      </c>
      <c r="B88" s="4" t="s">
        <v>88</v>
      </c>
      <c r="C88" s="10"/>
      <c r="E88" s="34">
        <v>2.0833333333333332E-2</v>
      </c>
      <c r="F88" s="18" t="s">
        <v>34</v>
      </c>
      <c r="G88" s="10">
        <v>5.2083333333333336E-2</v>
      </c>
      <c r="H88" s="18" t="s">
        <v>36</v>
      </c>
      <c r="I88" s="11">
        <f t="shared" si="10"/>
        <v>7.2916666666666671E-2</v>
      </c>
      <c r="J88" s="32"/>
      <c r="K88" s="32"/>
      <c r="L88" s="32"/>
      <c r="M88" s="32">
        <v>10.130000000000001</v>
      </c>
      <c r="N88" t="s">
        <v>190</v>
      </c>
    </row>
    <row r="89" spans="1:14">
      <c r="A89" s="23" t="s">
        <v>100</v>
      </c>
      <c r="B89" s="1" t="s">
        <v>89</v>
      </c>
      <c r="C89" s="12">
        <f>SUM(C82:C88)</f>
        <v>0.125</v>
      </c>
      <c r="D89" s="15"/>
      <c r="E89" s="12">
        <f>SUM(E82:E88)</f>
        <v>0.20833333333333334</v>
      </c>
      <c r="F89" s="19"/>
      <c r="G89" s="12">
        <f>SUM(G82:G88)</f>
        <v>0.16666666666666666</v>
      </c>
      <c r="H89" s="19"/>
      <c r="I89" s="16">
        <f t="shared" si="10"/>
        <v>0.5</v>
      </c>
      <c r="J89" s="26"/>
      <c r="K89" s="38"/>
      <c r="L89" s="38"/>
      <c r="M89" s="38"/>
    </row>
    <row r="90" spans="1:14" ht="28">
      <c r="A90" s="21">
        <f t="shared" ref="A90:A94" si="13">A91-1</f>
        <v>41106</v>
      </c>
      <c r="B90" s="2" t="s">
        <v>82</v>
      </c>
      <c r="C90" s="10"/>
      <c r="E90" s="10"/>
      <c r="G90" s="10"/>
      <c r="I90" s="11">
        <f t="shared" si="10"/>
        <v>0</v>
      </c>
      <c r="J90" s="24" t="s">
        <v>120</v>
      </c>
    </row>
    <row r="91" spans="1:14" ht="70">
      <c r="A91" s="21">
        <f t="shared" si="13"/>
        <v>41107</v>
      </c>
      <c r="B91" s="2" t="s">
        <v>83</v>
      </c>
      <c r="C91" s="10">
        <v>4.1666666666666664E-2</v>
      </c>
      <c r="D91" s="14" t="s">
        <v>24</v>
      </c>
      <c r="E91" s="10"/>
      <c r="G91" s="10">
        <v>3.125E-2</v>
      </c>
      <c r="H91" s="18" t="s">
        <v>46</v>
      </c>
      <c r="I91" s="11">
        <f t="shared" si="10"/>
        <v>7.2916666666666657E-2</v>
      </c>
      <c r="K91" s="24">
        <v>3000</v>
      </c>
      <c r="M91" s="24">
        <v>5.15</v>
      </c>
      <c r="N91" t="s">
        <v>191</v>
      </c>
    </row>
    <row r="92" spans="1:14">
      <c r="A92" s="21">
        <f t="shared" si="13"/>
        <v>41108</v>
      </c>
      <c r="B92" s="2" t="s">
        <v>84</v>
      </c>
      <c r="C92" s="10"/>
      <c r="E92" s="10">
        <v>3.125E-2</v>
      </c>
      <c r="F92" s="18" t="s">
        <v>33</v>
      </c>
      <c r="G92" s="10">
        <v>1.0416666666666666E-2</v>
      </c>
      <c r="H92" s="18" t="s">
        <v>33</v>
      </c>
      <c r="I92" s="11">
        <f t="shared" si="10"/>
        <v>4.1666666666666664E-2</v>
      </c>
      <c r="L92" s="24">
        <v>10.62</v>
      </c>
      <c r="M92" s="24">
        <v>1.66</v>
      </c>
      <c r="N92" t="s">
        <v>192</v>
      </c>
    </row>
    <row r="93" spans="1:14" ht="28">
      <c r="A93" s="21">
        <f t="shared" si="13"/>
        <v>41109</v>
      </c>
      <c r="B93" s="2" t="s">
        <v>85</v>
      </c>
      <c r="C93" s="10">
        <v>4.1666666666666664E-2</v>
      </c>
      <c r="D93" s="14" t="s">
        <v>25</v>
      </c>
      <c r="E93" s="34">
        <v>4.1666666666666664E-2</v>
      </c>
      <c r="F93" s="18" t="s">
        <v>37</v>
      </c>
      <c r="G93" s="10"/>
      <c r="I93" s="11">
        <f t="shared" si="10"/>
        <v>8.3333333333333329E-2</v>
      </c>
      <c r="K93" s="24">
        <v>3000</v>
      </c>
      <c r="N93" t="s">
        <v>195</v>
      </c>
    </row>
    <row r="94" spans="1:14" ht="42">
      <c r="A94" s="21">
        <f t="shared" si="13"/>
        <v>41110</v>
      </c>
      <c r="B94" s="2" t="s">
        <v>86</v>
      </c>
      <c r="C94" s="10">
        <v>4.1666666666666664E-2</v>
      </c>
      <c r="D94" s="35" t="s">
        <v>26</v>
      </c>
      <c r="E94" s="10"/>
      <c r="G94" s="10">
        <v>4.1666666666666664E-2</v>
      </c>
      <c r="H94" s="18" t="s">
        <v>38</v>
      </c>
      <c r="I94" s="11">
        <f t="shared" si="10"/>
        <v>8.3333333333333329E-2</v>
      </c>
      <c r="M94" s="24">
        <v>3.35</v>
      </c>
      <c r="N94" t="s">
        <v>193</v>
      </c>
    </row>
    <row r="95" spans="1:14">
      <c r="A95" s="21">
        <f>A96-1</f>
        <v>41111</v>
      </c>
      <c r="B95" s="2" t="s">
        <v>87</v>
      </c>
      <c r="C95" s="10"/>
      <c r="E95" s="10">
        <v>0.10416666666666667</v>
      </c>
      <c r="F95" s="18" t="s">
        <v>33</v>
      </c>
      <c r="G95" s="10">
        <v>1.0416666666666666E-2</v>
      </c>
      <c r="H95" s="18" t="s">
        <v>33</v>
      </c>
      <c r="I95" s="11">
        <f t="shared" si="10"/>
        <v>0.11458333333333334</v>
      </c>
      <c r="L95" s="24">
        <v>16.100000000000001</v>
      </c>
      <c r="M95" s="24">
        <v>11.77</v>
      </c>
      <c r="N95" t="s">
        <v>194</v>
      </c>
    </row>
    <row r="96" spans="1:14">
      <c r="A96" s="21">
        <f>A98-1</f>
        <v>41112</v>
      </c>
      <c r="B96" s="4" t="s">
        <v>88</v>
      </c>
      <c r="C96" s="10"/>
      <c r="E96" s="10">
        <v>2.0833333333333332E-2</v>
      </c>
      <c r="F96" s="18" t="s">
        <v>34</v>
      </c>
      <c r="G96" s="10">
        <v>4.1666666666666664E-2</v>
      </c>
      <c r="H96" s="18" t="s">
        <v>36</v>
      </c>
      <c r="I96" s="11">
        <f t="shared" si="10"/>
        <v>6.25E-2</v>
      </c>
      <c r="L96" s="24">
        <v>25.75</v>
      </c>
      <c r="M96" s="24">
        <v>3.98</v>
      </c>
      <c r="N96" t="s">
        <v>196</v>
      </c>
    </row>
    <row r="97" spans="1:15">
      <c r="A97" s="23" t="s">
        <v>101</v>
      </c>
      <c r="B97" s="1" t="s">
        <v>89</v>
      </c>
      <c r="C97" s="12">
        <f>SUM(C90:C96)</f>
        <v>0.125</v>
      </c>
      <c r="D97" s="15"/>
      <c r="E97" s="12">
        <f>SUM(E90:E96)</f>
        <v>0.19791666666666666</v>
      </c>
      <c r="F97" s="19"/>
      <c r="G97" s="12">
        <f>SUM(G90:G96)</f>
        <v>0.13541666666666666</v>
      </c>
      <c r="H97" s="19"/>
      <c r="I97" s="16">
        <f t="shared" si="10"/>
        <v>0.45833333333333326</v>
      </c>
      <c r="J97" s="26"/>
      <c r="K97" s="38"/>
      <c r="L97" s="38"/>
      <c r="M97" s="38"/>
    </row>
    <row r="98" spans="1:15" ht="28">
      <c r="A98" s="21">
        <f t="shared" ref="A98:A102" si="14">A99-1</f>
        <v>41113</v>
      </c>
      <c r="B98" s="2" t="s">
        <v>82</v>
      </c>
      <c r="C98" s="10"/>
      <c r="E98" s="10"/>
      <c r="G98" s="10"/>
      <c r="I98" s="11">
        <f t="shared" si="10"/>
        <v>0</v>
      </c>
      <c r="J98" s="24" t="s">
        <v>120</v>
      </c>
    </row>
    <row r="99" spans="1:15" ht="70">
      <c r="A99" s="21">
        <f t="shared" si="14"/>
        <v>41114</v>
      </c>
      <c r="B99" s="2" t="s">
        <v>83</v>
      </c>
      <c r="C99" s="10">
        <v>4.1666666666666664E-2</v>
      </c>
      <c r="D99" s="35" t="s">
        <v>16</v>
      </c>
      <c r="E99" s="10"/>
      <c r="G99" s="10">
        <v>3.125E-2</v>
      </c>
      <c r="H99" s="18" t="s">
        <v>46</v>
      </c>
      <c r="I99" s="11">
        <f t="shared" si="10"/>
        <v>7.2916666666666657E-2</v>
      </c>
      <c r="M99" s="24">
        <v>10.25</v>
      </c>
      <c r="N99" t="s">
        <v>197</v>
      </c>
    </row>
    <row r="100" spans="1:15">
      <c r="A100" s="21">
        <f t="shared" si="14"/>
        <v>41115</v>
      </c>
      <c r="B100" s="2" t="s">
        <v>84</v>
      </c>
      <c r="C100" s="10"/>
      <c r="E100" s="10">
        <v>3.125E-2</v>
      </c>
      <c r="F100" s="18" t="s">
        <v>33</v>
      </c>
      <c r="G100" s="10">
        <v>1.0416666666666666E-2</v>
      </c>
      <c r="H100" s="18" t="s">
        <v>33</v>
      </c>
      <c r="I100" s="11">
        <f t="shared" si="10"/>
        <v>4.1666666666666664E-2</v>
      </c>
      <c r="L100" s="24">
        <v>8.3699999999999992</v>
      </c>
      <c r="M100" s="24">
        <v>1.08</v>
      </c>
      <c r="N100" t="s">
        <v>198</v>
      </c>
    </row>
    <row r="101" spans="1:15" ht="42">
      <c r="A101" s="21">
        <f t="shared" si="14"/>
        <v>41116</v>
      </c>
      <c r="B101" s="2" t="s">
        <v>85</v>
      </c>
      <c r="C101" s="10">
        <v>4.1666666666666664E-2</v>
      </c>
      <c r="D101" s="14" t="s">
        <v>17</v>
      </c>
      <c r="E101" s="10">
        <v>4.1666666666666664E-2</v>
      </c>
      <c r="F101" s="18" t="s">
        <v>49</v>
      </c>
      <c r="G101" s="10"/>
      <c r="I101" s="11">
        <f t="shared" si="10"/>
        <v>8.3333333333333329E-2</v>
      </c>
      <c r="K101" s="24">
        <v>3000</v>
      </c>
      <c r="L101" s="24">
        <v>22.05</v>
      </c>
      <c r="N101" t="s">
        <v>199</v>
      </c>
    </row>
    <row r="102" spans="1:15" ht="42">
      <c r="A102" s="21">
        <f t="shared" si="14"/>
        <v>41117</v>
      </c>
      <c r="B102" s="2" t="s">
        <v>86</v>
      </c>
      <c r="C102" s="10">
        <v>4.1666666666666664E-2</v>
      </c>
      <c r="D102" s="14" t="s">
        <v>23</v>
      </c>
      <c r="E102" s="10"/>
      <c r="G102" s="34">
        <v>4.1666666666666664E-2</v>
      </c>
      <c r="H102" s="18" t="s">
        <v>38</v>
      </c>
      <c r="I102" s="11">
        <f t="shared" si="10"/>
        <v>8.3333333333333329E-2</v>
      </c>
      <c r="K102" s="24">
        <v>3000</v>
      </c>
      <c r="N102" t="s">
        <v>200</v>
      </c>
    </row>
    <row r="103" spans="1:15" ht="42">
      <c r="A103" s="21">
        <f>A104-1</f>
        <v>41118</v>
      </c>
      <c r="B103" s="2" t="s">
        <v>87</v>
      </c>
      <c r="C103" s="10"/>
      <c r="E103" s="10">
        <v>0.125</v>
      </c>
      <c r="F103" s="18" t="s">
        <v>39</v>
      </c>
      <c r="G103" s="10">
        <v>2.0833333333333332E-2</v>
      </c>
      <c r="H103" s="18" t="s">
        <v>33</v>
      </c>
      <c r="I103" s="11">
        <f t="shared" si="10"/>
        <v>0.14583333333333334</v>
      </c>
      <c r="L103" s="24">
        <v>42.75</v>
      </c>
      <c r="M103" s="24">
        <v>3.03</v>
      </c>
      <c r="N103" t="s">
        <v>201</v>
      </c>
    </row>
    <row r="104" spans="1:15">
      <c r="A104" s="21">
        <f>A106-1</f>
        <v>41119</v>
      </c>
      <c r="B104" s="4" t="s">
        <v>88</v>
      </c>
      <c r="C104" s="10"/>
      <c r="E104" s="10">
        <v>2.0833333333333332E-2</v>
      </c>
      <c r="F104" s="18" t="s">
        <v>34</v>
      </c>
      <c r="G104" s="10">
        <v>5.2083333333333336E-2</v>
      </c>
      <c r="H104" s="18" t="s">
        <v>36</v>
      </c>
      <c r="I104" s="11">
        <f t="shared" si="10"/>
        <v>7.2916666666666671E-2</v>
      </c>
    </row>
    <row r="105" spans="1:15">
      <c r="A105" s="23" t="s">
        <v>102</v>
      </c>
      <c r="B105" s="1" t="s">
        <v>89</v>
      </c>
      <c r="C105" s="12">
        <f>SUM(C98:C104)</f>
        <v>0.125</v>
      </c>
      <c r="D105" s="15"/>
      <c r="E105" s="12">
        <f>SUM(E98:E104)</f>
        <v>0.21875</v>
      </c>
      <c r="F105" s="19"/>
      <c r="G105" s="12">
        <f>SUM(G98:G104)</f>
        <v>0.15625</v>
      </c>
      <c r="H105" s="19"/>
      <c r="I105" s="16">
        <f t="shared" si="10"/>
        <v>0.5</v>
      </c>
      <c r="J105" s="26"/>
      <c r="K105" s="38"/>
      <c r="L105" s="38"/>
      <c r="M105" s="38"/>
    </row>
    <row r="106" spans="1:15" ht="28">
      <c r="A106" s="21">
        <f t="shared" ref="A106:A110" si="15">A107-1</f>
        <v>41120</v>
      </c>
      <c r="B106" s="2" t="s">
        <v>82</v>
      </c>
      <c r="C106" s="10"/>
      <c r="E106" s="10"/>
      <c r="G106" s="10"/>
      <c r="I106" s="11">
        <f t="shared" si="10"/>
        <v>0</v>
      </c>
      <c r="J106" s="24" t="s">
        <v>120</v>
      </c>
    </row>
    <row r="107" spans="1:15" ht="70">
      <c r="A107" s="21">
        <f t="shared" si="15"/>
        <v>41121</v>
      </c>
      <c r="B107" s="2" t="s">
        <v>83</v>
      </c>
      <c r="C107" s="10">
        <v>4.1666666666666664E-2</v>
      </c>
      <c r="D107" s="14" t="s">
        <v>24</v>
      </c>
      <c r="E107" s="10"/>
      <c r="G107" s="10">
        <v>4.1666666666666664E-2</v>
      </c>
      <c r="H107" s="18" t="s">
        <v>50</v>
      </c>
      <c r="I107" s="11">
        <f t="shared" si="10"/>
        <v>8.3333333333333329E-2</v>
      </c>
      <c r="M107" s="24">
        <v>10.25</v>
      </c>
    </row>
    <row r="108" spans="1:15">
      <c r="A108" s="21">
        <f t="shared" si="15"/>
        <v>41122</v>
      </c>
      <c r="B108" s="2" t="s">
        <v>84</v>
      </c>
      <c r="C108" s="10"/>
      <c r="E108" s="10">
        <v>3.125E-2</v>
      </c>
      <c r="F108" s="18" t="s">
        <v>33</v>
      </c>
      <c r="G108" s="10">
        <v>2.0833333333333332E-2</v>
      </c>
      <c r="H108" s="18" t="s">
        <v>33</v>
      </c>
      <c r="I108" s="11">
        <f t="shared" si="10"/>
        <v>5.2083333333333329E-2</v>
      </c>
      <c r="L108" s="24">
        <v>8.57</v>
      </c>
      <c r="M108" s="24">
        <v>3.86</v>
      </c>
      <c r="N108" t="s">
        <v>203</v>
      </c>
    </row>
    <row r="109" spans="1:15" ht="42">
      <c r="A109" s="21">
        <f t="shared" si="15"/>
        <v>41123</v>
      </c>
      <c r="B109" s="2" t="s">
        <v>85</v>
      </c>
      <c r="C109" s="10">
        <v>4.1666666666666664E-2</v>
      </c>
      <c r="D109" s="14" t="s">
        <v>25</v>
      </c>
      <c r="E109" s="10">
        <v>4.1666666666666664E-2</v>
      </c>
      <c r="F109" s="18" t="s">
        <v>51</v>
      </c>
      <c r="G109" s="10"/>
      <c r="I109" s="11">
        <f t="shared" si="10"/>
        <v>8.3333333333333329E-2</v>
      </c>
      <c r="L109" s="24">
        <v>3.06</v>
      </c>
      <c r="N109" t="s">
        <v>207</v>
      </c>
    </row>
    <row r="110" spans="1:15" ht="42">
      <c r="A110" s="21">
        <f t="shared" si="15"/>
        <v>41124</v>
      </c>
      <c r="B110" s="2" t="s">
        <v>86</v>
      </c>
      <c r="C110" s="10">
        <v>4.1666666666666664E-2</v>
      </c>
      <c r="D110" s="14" t="s">
        <v>40</v>
      </c>
      <c r="E110" s="10"/>
      <c r="G110" s="10">
        <v>4.1666666666666664E-2</v>
      </c>
      <c r="H110" s="18" t="s">
        <v>42</v>
      </c>
      <c r="I110" s="11">
        <f t="shared" si="10"/>
        <v>8.3333333333333329E-2</v>
      </c>
      <c r="N110" t="s">
        <v>208</v>
      </c>
    </row>
    <row r="111" spans="1:15" ht="42">
      <c r="A111" s="21">
        <f>A112-1</f>
        <v>41125</v>
      </c>
      <c r="B111" s="2" t="s">
        <v>87</v>
      </c>
      <c r="C111" s="10"/>
      <c r="E111" s="10">
        <v>0.14583333333333334</v>
      </c>
      <c r="F111" s="18" t="s">
        <v>41</v>
      </c>
      <c r="G111" s="10">
        <v>2.0833333333333332E-2</v>
      </c>
      <c r="H111" s="18" t="s">
        <v>33</v>
      </c>
      <c r="I111" s="11">
        <f t="shared" si="10"/>
        <v>0.16666666666666669</v>
      </c>
      <c r="L111" s="24">
        <v>9.9600000000000009</v>
      </c>
      <c r="M111" s="24">
        <v>8.4700000000000006</v>
      </c>
      <c r="N111" t="s">
        <v>204</v>
      </c>
      <c r="O111" t="s">
        <v>205</v>
      </c>
    </row>
    <row r="112" spans="1:15">
      <c r="A112" s="21">
        <f>A114-1</f>
        <v>41126</v>
      </c>
      <c r="B112" s="4" t="s">
        <v>88</v>
      </c>
      <c r="C112" s="10"/>
      <c r="E112" s="10">
        <v>2.0833333333333332E-2</v>
      </c>
      <c r="F112" s="18" t="s">
        <v>34</v>
      </c>
      <c r="G112" s="10">
        <v>5.2083333333333336E-2</v>
      </c>
      <c r="H112" s="18" t="s">
        <v>36</v>
      </c>
      <c r="I112" s="11">
        <f t="shared" si="10"/>
        <v>7.2916666666666671E-2</v>
      </c>
      <c r="L112" s="24">
        <v>60.33</v>
      </c>
      <c r="M112" s="24">
        <v>3.18</v>
      </c>
      <c r="N112" t="s">
        <v>206</v>
      </c>
    </row>
    <row r="113" spans="1:14">
      <c r="A113" s="23" t="s">
        <v>103</v>
      </c>
      <c r="B113" s="1" t="s">
        <v>89</v>
      </c>
      <c r="C113" s="12">
        <f>SUM(C106:C112)</f>
        <v>0.125</v>
      </c>
      <c r="D113" s="15"/>
      <c r="E113" s="12">
        <f>SUM(E106:E112)</f>
        <v>0.23958333333333334</v>
      </c>
      <c r="F113" s="19"/>
      <c r="G113" s="12">
        <f>SUM(G106:G112)</f>
        <v>0.17708333333333331</v>
      </c>
      <c r="H113" s="19"/>
      <c r="I113" s="16">
        <f t="shared" si="10"/>
        <v>0.54166666666666674</v>
      </c>
      <c r="J113" s="26"/>
      <c r="K113" s="38"/>
      <c r="L113" s="38"/>
      <c r="M113" s="38"/>
    </row>
    <row r="114" spans="1:14" ht="28">
      <c r="A114" s="21">
        <f t="shared" ref="A114:A118" si="16">A115-1</f>
        <v>41127</v>
      </c>
      <c r="B114" s="2" t="s">
        <v>82</v>
      </c>
      <c r="C114" s="10"/>
      <c r="E114" s="10"/>
      <c r="G114" s="10"/>
      <c r="I114" s="11">
        <f t="shared" si="10"/>
        <v>0</v>
      </c>
      <c r="J114" s="24" t="s">
        <v>120</v>
      </c>
    </row>
    <row r="115" spans="1:14" ht="56">
      <c r="A115" s="21">
        <f t="shared" si="16"/>
        <v>41128</v>
      </c>
      <c r="B115" s="2" t="s">
        <v>83</v>
      </c>
      <c r="C115" s="10">
        <v>4.1666666666666664E-2</v>
      </c>
      <c r="D115" s="14" t="s">
        <v>16</v>
      </c>
      <c r="E115" s="10"/>
      <c r="G115" s="10">
        <v>4.1666666666666664E-2</v>
      </c>
      <c r="H115" s="18" t="s">
        <v>52</v>
      </c>
      <c r="I115" s="11">
        <f t="shared" si="10"/>
        <v>8.3333333333333329E-2</v>
      </c>
      <c r="M115" s="24">
        <v>10.25</v>
      </c>
      <c r="N115" t="s">
        <v>209</v>
      </c>
    </row>
    <row r="116" spans="1:14">
      <c r="A116" s="21">
        <f t="shared" si="16"/>
        <v>41129</v>
      </c>
      <c r="B116" s="2" t="s">
        <v>84</v>
      </c>
      <c r="C116" s="10"/>
      <c r="E116" s="10">
        <v>3.125E-2</v>
      </c>
      <c r="F116" s="18" t="s">
        <v>33</v>
      </c>
      <c r="G116" s="10">
        <v>2.0833333333333332E-2</v>
      </c>
      <c r="H116" s="18" t="s">
        <v>33</v>
      </c>
      <c r="I116" s="11">
        <f t="shared" si="10"/>
        <v>5.2083333333333329E-2</v>
      </c>
    </row>
    <row r="117" spans="1:14" ht="42">
      <c r="A117" s="21">
        <f t="shared" si="16"/>
        <v>41130</v>
      </c>
      <c r="B117" s="2" t="s">
        <v>85</v>
      </c>
      <c r="C117" s="10">
        <v>4.1666666666666664E-2</v>
      </c>
      <c r="D117" s="14" t="s">
        <v>17</v>
      </c>
      <c r="E117" s="10">
        <v>4.1666666666666664E-2</v>
      </c>
      <c r="F117" s="18" t="s">
        <v>53</v>
      </c>
      <c r="G117" s="10"/>
      <c r="I117" s="11">
        <f t="shared" si="10"/>
        <v>8.3333333333333329E-2</v>
      </c>
      <c r="K117" s="24">
        <v>3000</v>
      </c>
      <c r="L117" s="24">
        <v>20.28</v>
      </c>
      <c r="N117" t="s">
        <v>210</v>
      </c>
    </row>
    <row r="118" spans="1:14" ht="42">
      <c r="A118" s="21">
        <f t="shared" si="16"/>
        <v>41131</v>
      </c>
      <c r="B118" s="2" t="s">
        <v>86</v>
      </c>
      <c r="C118" s="10">
        <v>4.1666666666666664E-2</v>
      </c>
      <c r="D118" s="14" t="s">
        <v>23</v>
      </c>
      <c r="E118" s="10"/>
      <c r="G118" s="10">
        <v>4.1666666666666664E-2</v>
      </c>
      <c r="H118" s="18" t="s">
        <v>42</v>
      </c>
      <c r="I118" s="11">
        <f t="shared" si="10"/>
        <v>8.3333333333333329E-2</v>
      </c>
    </row>
    <row r="119" spans="1:14" ht="42">
      <c r="A119" s="21">
        <f>A120-1</f>
        <v>41132</v>
      </c>
      <c r="B119" s="2" t="s">
        <v>87</v>
      </c>
      <c r="C119" s="10"/>
      <c r="E119" s="10">
        <v>0.16666666666666666</v>
      </c>
      <c r="F119" s="18" t="s">
        <v>43</v>
      </c>
      <c r="G119" s="10">
        <v>2.0833333333333332E-2</v>
      </c>
      <c r="H119" s="18" t="s">
        <v>33</v>
      </c>
      <c r="I119" s="11">
        <f t="shared" si="10"/>
        <v>0.1875</v>
      </c>
      <c r="M119" s="41">
        <v>16.53</v>
      </c>
      <c r="N119" s="40" t="s">
        <v>211</v>
      </c>
    </row>
    <row r="120" spans="1:14">
      <c r="A120" s="21">
        <f>A122-1</f>
        <v>41133</v>
      </c>
      <c r="B120" s="4" t="s">
        <v>88</v>
      </c>
      <c r="C120" s="10"/>
      <c r="E120" s="10">
        <v>3.125E-2</v>
      </c>
      <c r="F120" s="18" t="s">
        <v>34</v>
      </c>
      <c r="G120" s="10">
        <v>6.25E-2</v>
      </c>
      <c r="H120" s="18" t="s">
        <v>36</v>
      </c>
      <c r="I120" s="11">
        <f t="shared" si="10"/>
        <v>9.375E-2</v>
      </c>
      <c r="L120" s="24">
        <v>60.85</v>
      </c>
      <c r="M120" s="24">
        <v>2.75</v>
      </c>
      <c r="N120" t="s">
        <v>212</v>
      </c>
    </row>
    <row r="121" spans="1:14">
      <c r="A121" s="23" t="s">
        <v>104</v>
      </c>
      <c r="B121" s="1" t="s">
        <v>89</v>
      </c>
      <c r="C121" s="12">
        <f>SUM(C114:C120)</f>
        <v>0.125</v>
      </c>
      <c r="D121" s="15"/>
      <c r="E121" s="12">
        <f>SUM(E114:E120)</f>
        <v>0.27083333333333331</v>
      </c>
      <c r="F121" s="19"/>
      <c r="G121" s="12">
        <f>SUM(G114:G120)</f>
        <v>0.1875</v>
      </c>
      <c r="H121" s="19"/>
      <c r="I121" s="16">
        <f t="shared" si="10"/>
        <v>0.58333333333333326</v>
      </c>
      <c r="J121" s="26"/>
      <c r="K121" s="38"/>
      <c r="L121" s="38"/>
      <c r="M121" s="38"/>
    </row>
    <row r="122" spans="1:14" ht="28">
      <c r="A122" s="21">
        <f t="shared" ref="A122:A126" si="17">A123-1</f>
        <v>41134</v>
      </c>
      <c r="B122" s="2" t="s">
        <v>82</v>
      </c>
      <c r="C122" s="10"/>
      <c r="E122" s="10"/>
      <c r="G122" s="10"/>
      <c r="I122" s="11">
        <f t="shared" si="10"/>
        <v>0</v>
      </c>
      <c r="J122" s="24" t="s">
        <v>120</v>
      </c>
    </row>
    <row r="123" spans="1:14" ht="56">
      <c r="A123" s="21">
        <f t="shared" si="17"/>
        <v>41135</v>
      </c>
      <c r="B123" s="2" t="s">
        <v>83</v>
      </c>
      <c r="C123" s="10">
        <v>4.1666666666666664E-2</v>
      </c>
      <c r="D123" s="14" t="s">
        <v>24</v>
      </c>
      <c r="E123" s="10"/>
      <c r="G123" s="10">
        <v>4.1666666666666664E-2</v>
      </c>
      <c r="H123" s="18" t="s">
        <v>54</v>
      </c>
      <c r="I123" s="11">
        <f t="shared" si="10"/>
        <v>8.3333333333333329E-2</v>
      </c>
      <c r="M123" s="24">
        <v>10.25</v>
      </c>
    </row>
    <row r="124" spans="1:14">
      <c r="A124" s="21">
        <f t="shared" si="17"/>
        <v>41136</v>
      </c>
      <c r="B124" s="2" t="s">
        <v>84</v>
      </c>
      <c r="C124" s="10"/>
      <c r="E124" s="10">
        <v>3.125E-2</v>
      </c>
      <c r="F124" s="18" t="s">
        <v>33</v>
      </c>
      <c r="G124" s="10">
        <v>2.0833333333333332E-2</v>
      </c>
      <c r="H124" s="18" t="s">
        <v>33</v>
      </c>
      <c r="I124" s="11">
        <f t="shared" si="10"/>
        <v>5.2083333333333329E-2</v>
      </c>
    </row>
    <row r="125" spans="1:14" ht="42">
      <c r="A125" s="21">
        <f t="shared" si="17"/>
        <v>41137</v>
      </c>
      <c r="B125" s="2" t="s">
        <v>85</v>
      </c>
      <c r="C125" s="10">
        <v>4.1666666666666664E-2</v>
      </c>
      <c r="D125" s="14" t="s">
        <v>18</v>
      </c>
      <c r="E125" s="10">
        <v>4.1666666666666664E-2</v>
      </c>
      <c r="F125" s="18" t="s">
        <v>55</v>
      </c>
      <c r="G125" s="10"/>
      <c r="I125" s="11">
        <f t="shared" si="10"/>
        <v>8.3333333333333329E-2</v>
      </c>
    </row>
    <row r="126" spans="1:14" ht="42">
      <c r="A126" s="21">
        <f t="shared" si="17"/>
        <v>41138</v>
      </c>
      <c r="B126" s="2" t="s">
        <v>86</v>
      </c>
      <c r="C126" s="10">
        <v>4.1666666666666664E-2</v>
      </c>
      <c r="D126" s="14" t="s">
        <v>26</v>
      </c>
      <c r="E126" s="10"/>
      <c r="G126" s="10">
        <v>4.1666666666666664E-2</v>
      </c>
      <c r="H126" s="18" t="s">
        <v>44</v>
      </c>
      <c r="I126" s="11">
        <f t="shared" si="10"/>
        <v>8.3333333333333329E-2</v>
      </c>
    </row>
    <row r="127" spans="1:14" ht="42">
      <c r="A127" s="21">
        <f>A128-1</f>
        <v>41139</v>
      </c>
      <c r="B127" s="2" t="s">
        <v>87</v>
      </c>
      <c r="C127" s="10"/>
      <c r="E127" s="10">
        <v>0.125</v>
      </c>
      <c r="F127" s="18" t="s">
        <v>39</v>
      </c>
      <c r="G127" s="10">
        <v>2.0833333333333332E-2</v>
      </c>
      <c r="H127" s="18" t="s">
        <v>33</v>
      </c>
      <c r="I127" s="11">
        <f t="shared" si="10"/>
        <v>0.14583333333333334</v>
      </c>
      <c r="M127" s="24">
        <v>14</v>
      </c>
      <c r="N127" t="s">
        <v>214</v>
      </c>
    </row>
    <row r="128" spans="1:14">
      <c r="A128" s="21">
        <f>A130-1</f>
        <v>41140</v>
      </c>
      <c r="B128" s="4" t="s">
        <v>88</v>
      </c>
      <c r="C128" s="10"/>
      <c r="E128" s="10">
        <v>3.125E-2</v>
      </c>
      <c r="F128" s="18" t="s">
        <v>34</v>
      </c>
      <c r="G128" s="10">
        <v>6.25E-2</v>
      </c>
      <c r="H128" s="18" t="s">
        <v>36</v>
      </c>
      <c r="I128" s="11">
        <f t="shared" si="10"/>
        <v>9.375E-2</v>
      </c>
      <c r="J128" s="31"/>
      <c r="K128" s="31"/>
      <c r="L128" s="31">
        <v>50</v>
      </c>
      <c r="M128" s="31"/>
      <c r="N128" t="s">
        <v>215</v>
      </c>
    </row>
    <row r="129" spans="1:14">
      <c r="A129" s="23" t="s">
        <v>105</v>
      </c>
      <c r="B129" s="1" t="s">
        <v>89</v>
      </c>
      <c r="C129" s="12">
        <f>SUM(C122:C128)</f>
        <v>0.125</v>
      </c>
      <c r="D129" s="15"/>
      <c r="E129" s="12">
        <f>SUM(E122:E128)</f>
        <v>0.22916666666666666</v>
      </c>
      <c r="F129" s="19"/>
      <c r="G129" s="12">
        <f>SUM(G122:G128)</f>
        <v>0.1875</v>
      </c>
      <c r="H129" s="19"/>
      <c r="I129" s="16">
        <f t="shared" si="10"/>
        <v>0.54166666666666663</v>
      </c>
      <c r="J129" s="26"/>
      <c r="K129" s="38"/>
      <c r="L129" s="38"/>
      <c r="M129" s="38"/>
    </row>
    <row r="130" spans="1:14" ht="28">
      <c r="A130" s="21">
        <f t="shared" ref="A130:A134" si="18">A131-1</f>
        <v>41141</v>
      </c>
      <c r="B130" s="2" t="s">
        <v>82</v>
      </c>
      <c r="C130" s="10"/>
      <c r="E130" s="10"/>
      <c r="G130" s="10"/>
      <c r="I130" s="11">
        <f t="shared" ref="I130:I193" si="19">SUM(C130:H130)</f>
        <v>0</v>
      </c>
      <c r="J130" s="24" t="s">
        <v>120</v>
      </c>
    </row>
    <row r="131" spans="1:14" ht="56">
      <c r="A131" s="21">
        <f t="shared" si="18"/>
        <v>41142</v>
      </c>
      <c r="B131" s="2" t="s">
        <v>83</v>
      </c>
      <c r="C131" s="10">
        <v>4.1666666666666664E-2</v>
      </c>
      <c r="D131" s="14" t="s">
        <v>16</v>
      </c>
      <c r="E131" s="10"/>
      <c r="G131" s="10">
        <v>4.1666666666666664E-2</v>
      </c>
      <c r="H131" s="18" t="s">
        <v>56</v>
      </c>
      <c r="I131" s="11">
        <f t="shared" si="19"/>
        <v>8.3333333333333329E-2</v>
      </c>
      <c r="K131" s="24">
        <v>3000</v>
      </c>
      <c r="M131" s="24">
        <v>7.03</v>
      </c>
      <c r="N131" t="s">
        <v>213</v>
      </c>
    </row>
    <row r="132" spans="1:14">
      <c r="A132" s="21">
        <f t="shared" si="18"/>
        <v>41143</v>
      </c>
      <c r="B132" s="2" t="s">
        <v>84</v>
      </c>
      <c r="C132" s="10"/>
      <c r="E132" s="10">
        <v>3.125E-2</v>
      </c>
      <c r="F132" s="18" t="s">
        <v>33</v>
      </c>
      <c r="G132" s="10">
        <v>2.0833333333333332E-2</v>
      </c>
      <c r="H132" s="18" t="s">
        <v>33</v>
      </c>
      <c r="I132" s="11">
        <f t="shared" si="19"/>
        <v>5.2083333333333329E-2</v>
      </c>
      <c r="L132" s="24">
        <v>13</v>
      </c>
      <c r="M132" s="24">
        <v>3.45</v>
      </c>
      <c r="N132" t="s">
        <v>217</v>
      </c>
    </row>
    <row r="133" spans="1:14" ht="42">
      <c r="A133" s="21">
        <f t="shared" si="18"/>
        <v>41144</v>
      </c>
      <c r="B133" s="2" t="s">
        <v>85</v>
      </c>
      <c r="C133" s="10">
        <v>4.1666666666666664E-2</v>
      </c>
      <c r="D133" s="14" t="s">
        <v>17</v>
      </c>
      <c r="E133" s="10">
        <v>5.2083333333333336E-2</v>
      </c>
      <c r="F133" s="18" t="s">
        <v>57</v>
      </c>
      <c r="G133" s="10"/>
      <c r="I133" s="11">
        <f t="shared" si="19"/>
        <v>9.375E-2</v>
      </c>
      <c r="K133" s="24">
        <v>3000</v>
      </c>
      <c r="L133" s="24">
        <v>9.1199999999999992</v>
      </c>
      <c r="N133" t="s">
        <v>216</v>
      </c>
    </row>
    <row r="134" spans="1:14" ht="42">
      <c r="A134" s="21">
        <f t="shared" si="18"/>
        <v>41145</v>
      </c>
      <c r="B134" s="2" t="s">
        <v>86</v>
      </c>
      <c r="C134" s="10">
        <v>4.1666666666666664E-2</v>
      </c>
      <c r="D134" s="14" t="s">
        <v>23</v>
      </c>
      <c r="E134" s="10"/>
      <c r="G134" s="10">
        <v>5.2083333333333336E-2</v>
      </c>
      <c r="H134" s="18" t="s">
        <v>45</v>
      </c>
      <c r="I134" s="11">
        <f t="shared" si="19"/>
        <v>9.375E-2</v>
      </c>
      <c r="N134" t="s">
        <v>220</v>
      </c>
    </row>
    <row r="135" spans="1:14">
      <c r="A135" s="21">
        <f>A136-1</f>
        <v>41146</v>
      </c>
      <c r="B135" s="2" t="s">
        <v>87</v>
      </c>
      <c r="C135" s="10"/>
      <c r="E135" s="10">
        <v>0.14583333333333334</v>
      </c>
      <c r="F135" s="18" t="s">
        <v>33</v>
      </c>
      <c r="G135" s="10">
        <v>2.0833333333333332E-2</v>
      </c>
      <c r="H135" s="18" t="s">
        <v>33</v>
      </c>
      <c r="I135" s="11">
        <f t="shared" si="19"/>
        <v>0.16666666666666669</v>
      </c>
      <c r="K135" s="24">
        <v>2500</v>
      </c>
      <c r="L135" s="24">
        <v>58.42</v>
      </c>
      <c r="N135" t="s">
        <v>218</v>
      </c>
    </row>
    <row r="136" spans="1:14">
      <c r="A136" s="21">
        <f>A138-1</f>
        <v>41147</v>
      </c>
      <c r="B136" s="4" t="s">
        <v>88</v>
      </c>
      <c r="C136" s="10"/>
      <c r="E136" s="10">
        <v>4.1666666666666664E-2</v>
      </c>
      <c r="F136" s="18" t="s">
        <v>34</v>
      </c>
      <c r="G136" s="10">
        <v>5.2083333333333336E-2</v>
      </c>
      <c r="H136" s="18" t="s">
        <v>36</v>
      </c>
      <c r="I136" s="11">
        <f t="shared" si="19"/>
        <v>9.375E-2</v>
      </c>
      <c r="M136" s="24">
        <v>15</v>
      </c>
      <c r="N136" t="s">
        <v>219</v>
      </c>
    </row>
    <row r="137" spans="1:14">
      <c r="A137" s="23" t="s">
        <v>106</v>
      </c>
      <c r="B137" s="1" t="s">
        <v>89</v>
      </c>
      <c r="C137" s="12">
        <f>SUM(C130:C136)</f>
        <v>0.125</v>
      </c>
      <c r="D137" s="15"/>
      <c r="E137" s="12">
        <f>SUM(E130:E136)</f>
        <v>0.27083333333333337</v>
      </c>
      <c r="F137" s="19"/>
      <c r="G137" s="12">
        <f>SUM(G130:G136)</f>
        <v>0.18750000000000003</v>
      </c>
      <c r="H137" s="19"/>
      <c r="I137" s="16">
        <f t="shared" si="19"/>
        <v>0.58333333333333337</v>
      </c>
      <c r="J137" s="26"/>
      <c r="K137" s="38"/>
      <c r="L137" s="38"/>
      <c r="M137" s="38"/>
    </row>
    <row r="138" spans="1:14" ht="28">
      <c r="A138" s="21">
        <f t="shared" ref="A138:A142" si="20">A139-1</f>
        <v>41148</v>
      </c>
      <c r="B138" s="2" t="s">
        <v>82</v>
      </c>
      <c r="C138" s="10"/>
      <c r="E138" s="10"/>
      <c r="G138" s="10"/>
      <c r="I138" s="11">
        <f t="shared" si="19"/>
        <v>0</v>
      </c>
      <c r="J138" s="24" t="s">
        <v>120</v>
      </c>
    </row>
    <row r="139" spans="1:14">
      <c r="A139" s="21">
        <f t="shared" si="20"/>
        <v>41149</v>
      </c>
      <c r="B139" s="2" t="s">
        <v>83</v>
      </c>
      <c r="C139" s="10">
        <v>4.1666666666666664E-2</v>
      </c>
      <c r="D139" s="14" t="s">
        <v>25</v>
      </c>
      <c r="E139" s="10"/>
      <c r="G139" s="10">
        <v>4.1666666666666664E-2</v>
      </c>
      <c r="H139" s="18" t="s">
        <v>35</v>
      </c>
      <c r="I139" s="11">
        <f t="shared" si="19"/>
        <v>8.3333333333333329E-2</v>
      </c>
      <c r="N139" t="s">
        <v>221</v>
      </c>
    </row>
    <row r="140" spans="1:14">
      <c r="A140" s="21">
        <f t="shared" si="20"/>
        <v>41150</v>
      </c>
      <c r="B140" s="2" t="s">
        <v>84</v>
      </c>
      <c r="C140" s="10"/>
      <c r="E140" s="10">
        <v>3.125E-2</v>
      </c>
      <c r="F140" s="18" t="s">
        <v>33</v>
      </c>
      <c r="G140" s="10">
        <v>2.0833333333333332E-2</v>
      </c>
      <c r="H140" s="18" t="s">
        <v>33</v>
      </c>
      <c r="I140" s="11">
        <f t="shared" si="19"/>
        <v>5.2083333333333329E-2</v>
      </c>
      <c r="L140" s="24">
        <v>13</v>
      </c>
      <c r="M140" s="24">
        <v>3.4</v>
      </c>
      <c r="N140" t="s">
        <v>222</v>
      </c>
    </row>
    <row r="141" spans="1:14">
      <c r="A141" s="21">
        <f t="shared" si="20"/>
        <v>41151</v>
      </c>
      <c r="B141" s="2" t="s">
        <v>85</v>
      </c>
      <c r="C141" s="10">
        <v>4.1666666666666664E-2</v>
      </c>
      <c r="D141" s="14" t="s">
        <v>26</v>
      </c>
      <c r="E141" s="10">
        <v>5.2083333333333336E-2</v>
      </c>
      <c r="F141" s="18" t="s">
        <v>35</v>
      </c>
      <c r="G141" s="10"/>
      <c r="I141" s="11">
        <f t="shared" si="19"/>
        <v>9.375E-2</v>
      </c>
    </row>
    <row r="142" spans="1:14">
      <c r="A142" s="21">
        <f t="shared" si="20"/>
        <v>41152</v>
      </c>
      <c r="B142" s="2" t="s">
        <v>86</v>
      </c>
      <c r="C142" s="10">
        <v>4.1666666666666664E-2</v>
      </c>
      <c r="D142" s="14" t="s">
        <v>16</v>
      </c>
      <c r="E142" s="10"/>
      <c r="G142" s="10">
        <v>5.2083333333333336E-2</v>
      </c>
      <c r="H142" s="18" t="s">
        <v>35</v>
      </c>
      <c r="I142" s="11">
        <f t="shared" si="19"/>
        <v>9.375E-2</v>
      </c>
    </row>
    <row r="143" spans="1:14">
      <c r="A143" s="21">
        <f>A144-1</f>
        <v>41153</v>
      </c>
      <c r="B143" s="2" t="s">
        <v>87</v>
      </c>
      <c r="C143" s="10"/>
      <c r="E143" s="10">
        <v>0.16666666666666666</v>
      </c>
      <c r="F143" s="18" t="s">
        <v>33</v>
      </c>
      <c r="G143" s="10">
        <v>3.125E-2</v>
      </c>
      <c r="H143" s="18" t="s">
        <v>33</v>
      </c>
      <c r="I143" s="11">
        <f t="shared" si="19"/>
        <v>0.19791666666666666</v>
      </c>
      <c r="L143" s="24">
        <v>69.5</v>
      </c>
      <c r="M143" s="24">
        <v>3</v>
      </c>
      <c r="N143" t="s">
        <v>223</v>
      </c>
    </row>
    <row r="144" spans="1:14">
      <c r="A144" s="21">
        <f>A146-1</f>
        <v>41154</v>
      </c>
      <c r="B144" s="33" t="s">
        <v>88</v>
      </c>
      <c r="C144" s="10"/>
      <c r="E144" s="10">
        <v>4.1666666666666664E-2</v>
      </c>
      <c r="F144" s="18" t="s">
        <v>34</v>
      </c>
      <c r="G144" s="10">
        <v>6.25E-2</v>
      </c>
      <c r="H144" s="18" t="s">
        <v>36</v>
      </c>
      <c r="I144" s="36">
        <f t="shared" si="19"/>
        <v>0.10416666666666666</v>
      </c>
      <c r="J144" s="29"/>
      <c r="K144" s="29"/>
      <c r="L144" s="29">
        <v>14.57</v>
      </c>
      <c r="M144" s="29">
        <v>9.33</v>
      </c>
      <c r="N144" t="s">
        <v>224</v>
      </c>
    </row>
    <row r="145" spans="1:14">
      <c r="A145" s="23" t="s">
        <v>107</v>
      </c>
      <c r="B145" s="1" t="s">
        <v>89</v>
      </c>
      <c r="C145" s="12">
        <f>SUM(C138:C144)</f>
        <v>0.125</v>
      </c>
      <c r="D145" s="15"/>
      <c r="E145" s="12">
        <f>SUM(E138:E144)</f>
        <v>0.29166666666666669</v>
      </c>
      <c r="F145" s="19"/>
      <c r="G145" s="12">
        <f>SUM(G138:G144)</f>
        <v>0.20833333333333334</v>
      </c>
      <c r="H145" s="19"/>
      <c r="I145" s="16">
        <f t="shared" si="19"/>
        <v>0.625</v>
      </c>
      <c r="J145" s="26"/>
      <c r="K145" s="38"/>
      <c r="L145" s="38"/>
      <c r="M145" s="38"/>
    </row>
    <row r="146" spans="1:14" ht="28">
      <c r="A146" s="21">
        <f t="shared" ref="A146:A150" si="21">A147-1</f>
        <v>41155</v>
      </c>
      <c r="B146" s="2" t="s">
        <v>82</v>
      </c>
      <c r="C146" s="10"/>
      <c r="E146" s="10"/>
      <c r="G146" s="10"/>
      <c r="I146" s="11">
        <f t="shared" si="19"/>
        <v>0</v>
      </c>
      <c r="J146" s="24" t="s">
        <v>120</v>
      </c>
    </row>
    <row r="147" spans="1:14" ht="70">
      <c r="A147" s="21">
        <f t="shared" si="21"/>
        <v>41156</v>
      </c>
      <c r="B147" s="2" t="s">
        <v>83</v>
      </c>
      <c r="C147" s="10">
        <v>4.1666666666666664E-2</v>
      </c>
      <c r="D147" s="14" t="s">
        <v>27</v>
      </c>
      <c r="E147" s="10"/>
      <c r="G147" s="10">
        <v>4.1666666666666664E-2</v>
      </c>
      <c r="H147" s="18" t="s">
        <v>65</v>
      </c>
      <c r="I147" s="11">
        <f t="shared" si="19"/>
        <v>8.3333333333333329E-2</v>
      </c>
      <c r="J147" s="24" t="s">
        <v>123</v>
      </c>
      <c r="M147" s="24">
        <v>8.25</v>
      </c>
      <c r="N147" t="s">
        <v>225</v>
      </c>
    </row>
    <row r="148" spans="1:14">
      <c r="A148" s="21">
        <f t="shared" si="21"/>
        <v>41157</v>
      </c>
      <c r="B148" s="2" t="s">
        <v>84</v>
      </c>
      <c r="C148" s="10"/>
      <c r="E148" s="10">
        <v>3.125E-2</v>
      </c>
      <c r="F148" s="18" t="s">
        <v>33</v>
      </c>
      <c r="G148" s="10">
        <v>2.0833333333333332E-2</v>
      </c>
      <c r="H148" s="18" t="s">
        <v>33</v>
      </c>
      <c r="I148" s="11">
        <f t="shared" si="19"/>
        <v>5.2083333333333329E-2</v>
      </c>
      <c r="K148" s="24">
        <v>1500</v>
      </c>
      <c r="L148" s="24">
        <v>4</v>
      </c>
      <c r="N148" t="s">
        <v>227</v>
      </c>
    </row>
    <row r="149" spans="1:14" ht="42">
      <c r="A149" s="21">
        <f t="shared" si="21"/>
        <v>41158</v>
      </c>
      <c r="B149" s="2" t="s">
        <v>85</v>
      </c>
      <c r="C149" s="10">
        <v>2.0833333333333332E-2</v>
      </c>
      <c r="D149" s="14" t="s">
        <v>58</v>
      </c>
      <c r="E149" s="10">
        <v>4.1666666666666664E-2</v>
      </c>
      <c r="F149" s="18" t="s">
        <v>61</v>
      </c>
      <c r="G149" s="10"/>
      <c r="I149" s="11">
        <f t="shared" si="19"/>
        <v>6.25E-2</v>
      </c>
      <c r="K149" s="24">
        <v>1500</v>
      </c>
      <c r="L149" s="24">
        <v>4</v>
      </c>
      <c r="N149" t="s">
        <v>226</v>
      </c>
    </row>
    <row r="150" spans="1:14" ht="70">
      <c r="A150" s="21">
        <f t="shared" si="21"/>
        <v>41159</v>
      </c>
      <c r="B150" s="2" t="s">
        <v>86</v>
      </c>
      <c r="C150" s="10"/>
      <c r="E150" s="10"/>
      <c r="G150" s="10">
        <v>2.7777777777777776E-2</v>
      </c>
      <c r="H150" s="18" t="s">
        <v>60</v>
      </c>
      <c r="I150" s="11">
        <f t="shared" si="19"/>
        <v>2.7777777777777776E-2</v>
      </c>
    </row>
    <row r="151" spans="1:14">
      <c r="A151" s="21">
        <f>A152-1</f>
        <v>41160</v>
      </c>
      <c r="B151" s="2" t="s">
        <v>87</v>
      </c>
      <c r="C151" s="10"/>
      <c r="E151" s="10">
        <v>1.0416666666666666E-2</v>
      </c>
      <c r="F151" s="18" t="s">
        <v>59</v>
      </c>
      <c r="G151" s="10">
        <v>1.3888888888888888E-2</v>
      </c>
      <c r="H151" s="18" t="s">
        <v>59</v>
      </c>
      <c r="I151" s="11">
        <f t="shared" si="19"/>
        <v>2.4305555555555552E-2</v>
      </c>
      <c r="L151" s="24">
        <v>6</v>
      </c>
      <c r="M151" s="24">
        <v>2.5</v>
      </c>
    </row>
    <row r="152" spans="1:14">
      <c r="A152" s="21">
        <f>A154-1</f>
        <v>41161</v>
      </c>
      <c r="B152" s="4" t="s">
        <v>88</v>
      </c>
      <c r="C152" s="34">
        <v>3.125E-2</v>
      </c>
      <c r="D152" s="35" t="s">
        <v>15</v>
      </c>
      <c r="E152" s="34">
        <v>0.14583333333333334</v>
      </c>
      <c r="F152" s="30" t="s">
        <v>14</v>
      </c>
      <c r="G152" s="34">
        <v>8.3333333333333329E-2</v>
      </c>
      <c r="H152" s="30" t="s">
        <v>13</v>
      </c>
      <c r="I152" s="11">
        <f t="shared" si="19"/>
        <v>0.26041666666666669</v>
      </c>
      <c r="K152" s="24">
        <v>2000</v>
      </c>
      <c r="L152" s="24">
        <v>56</v>
      </c>
      <c r="M152" s="24">
        <v>13</v>
      </c>
      <c r="N152" t="s">
        <v>202</v>
      </c>
    </row>
    <row r="153" spans="1:14">
      <c r="A153" s="23" t="s">
        <v>108</v>
      </c>
      <c r="B153" s="1" t="s">
        <v>89</v>
      </c>
      <c r="C153" s="12">
        <f>SUM(C146:C152)</f>
        <v>9.375E-2</v>
      </c>
      <c r="D153" s="15"/>
      <c r="E153" s="12">
        <f>SUM(E146:E152)</f>
        <v>0.22916666666666669</v>
      </c>
      <c r="F153" s="19"/>
      <c r="G153" s="12">
        <f>SUM(G146:G152)</f>
        <v>0.1875</v>
      </c>
      <c r="H153" s="19"/>
      <c r="I153" s="16">
        <f t="shared" si="19"/>
        <v>0.51041666666666674</v>
      </c>
      <c r="J153" s="26"/>
      <c r="K153" s="38"/>
      <c r="L153" s="38"/>
      <c r="M153" s="38"/>
    </row>
    <row r="154" spans="1:14" ht="28">
      <c r="A154" s="21">
        <f t="shared" ref="A154:A158" si="22">A155-1</f>
        <v>41162</v>
      </c>
      <c r="B154" s="2" t="s">
        <v>82</v>
      </c>
      <c r="C154" s="10"/>
      <c r="E154" s="10"/>
      <c r="G154" s="10"/>
      <c r="I154" s="11">
        <f t="shared" si="19"/>
        <v>0</v>
      </c>
      <c r="J154" s="24" t="s">
        <v>120</v>
      </c>
    </row>
    <row r="155" spans="1:14" ht="70">
      <c r="A155" s="21">
        <f t="shared" si="22"/>
        <v>41163</v>
      </c>
      <c r="B155" s="2" t="s">
        <v>83</v>
      </c>
      <c r="C155" s="10">
        <v>4.1666666666666664E-2</v>
      </c>
      <c r="D155" s="14" t="s">
        <v>27</v>
      </c>
      <c r="E155" s="10"/>
      <c r="G155" s="10">
        <v>4.1666666666666664E-2</v>
      </c>
      <c r="H155" s="18" t="s">
        <v>70</v>
      </c>
      <c r="I155" s="11">
        <f t="shared" si="19"/>
        <v>8.3333333333333329E-2</v>
      </c>
    </row>
    <row r="156" spans="1:14">
      <c r="A156" s="21">
        <f t="shared" si="22"/>
        <v>41164</v>
      </c>
      <c r="B156" s="2" t="s">
        <v>84</v>
      </c>
      <c r="C156" s="10"/>
      <c r="E156" s="10">
        <v>3.125E-2</v>
      </c>
      <c r="F156" s="18" t="s">
        <v>33</v>
      </c>
      <c r="G156" s="10">
        <v>2.0833333333333332E-2</v>
      </c>
      <c r="H156" s="18" t="s">
        <v>33</v>
      </c>
      <c r="I156" s="11">
        <f t="shared" si="19"/>
        <v>5.2083333333333329E-2</v>
      </c>
    </row>
    <row r="157" spans="1:14" ht="42">
      <c r="A157" s="21">
        <f t="shared" si="22"/>
        <v>41165</v>
      </c>
      <c r="B157" s="2" t="s">
        <v>85</v>
      </c>
      <c r="C157" s="10">
        <v>4.1666666666666664E-2</v>
      </c>
      <c r="D157" s="14" t="s">
        <v>28</v>
      </c>
      <c r="E157" s="10">
        <v>6.25E-2</v>
      </c>
      <c r="F157" s="18" t="s">
        <v>62</v>
      </c>
      <c r="G157" s="10"/>
      <c r="I157" s="11">
        <f t="shared" si="19"/>
        <v>0.10416666666666666</v>
      </c>
    </row>
    <row r="158" spans="1:14" ht="42">
      <c r="A158" s="21">
        <f t="shared" si="22"/>
        <v>41166</v>
      </c>
      <c r="B158" s="2" t="s">
        <v>86</v>
      </c>
      <c r="C158" s="10">
        <v>4.1666666666666664E-2</v>
      </c>
      <c r="D158" s="14" t="s">
        <v>29</v>
      </c>
      <c r="E158" s="10"/>
      <c r="G158" s="10">
        <v>5.2083333333333336E-2</v>
      </c>
      <c r="H158" s="18" t="s">
        <v>64</v>
      </c>
      <c r="I158" s="11">
        <f t="shared" si="19"/>
        <v>9.375E-2</v>
      </c>
    </row>
    <row r="159" spans="1:14">
      <c r="A159" s="21">
        <f>A160-1</f>
        <v>41167</v>
      </c>
      <c r="B159" s="2" t="s">
        <v>87</v>
      </c>
      <c r="C159" s="10"/>
      <c r="E159" s="10">
        <v>0.16666666666666666</v>
      </c>
      <c r="F159" s="18" t="s">
        <v>33</v>
      </c>
      <c r="G159" s="10">
        <v>3.125E-2</v>
      </c>
      <c r="H159" s="18" t="s">
        <v>33</v>
      </c>
      <c r="I159" s="11">
        <f t="shared" si="19"/>
        <v>0.19791666666666666</v>
      </c>
      <c r="L159" s="24">
        <v>21</v>
      </c>
      <c r="N159" t="s">
        <v>232</v>
      </c>
    </row>
    <row r="160" spans="1:14">
      <c r="A160" s="21">
        <f>A162-1</f>
        <v>41168</v>
      </c>
      <c r="B160" s="4" t="s">
        <v>88</v>
      </c>
      <c r="C160" s="10"/>
      <c r="E160" s="10">
        <v>5.2083333333333336E-2</v>
      </c>
      <c r="F160" s="18" t="s">
        <v>34</v>
      </c>
      <c r="G160" s="10">
        <v>8.3333333333333329E-2</v>
      </c>
      <c r="H160" s="18" t="s">
        <v>36</v>
      </c>
      <c r="I160" s="11">
        <f t="shared" si="19"/>
        <v>0.13541666666666666</v>
      </c>
      <c r="M160" s="24">
        <v>3</v>
      </c>
    </row>
    <row r="161" spans="1:13">
      <c r="A161" s="23" t="s">
        <v>109</v>
      </c>
      <c r="B161" s="1" t="s">
        <v>89</v>
      </c>
      <c r="C161" s="12">
        <f>SUM(C154:C160)</f>
        <v>0.125</v>
      </c>
      <c r="D161" s="15"/>
      <c r="E161" s="12">
        <f>SUM(E154:E160)</f>
        <v>0.31249999999999994</v>
      </c>
      <c r="F161" s="19"/>
      <c r="G161" s="12">
        <f>SUM(G154:G160)</f>
        <v>0.22916666666666669</v>
      </c>
      <c r="H161" s="19"/>
      <c r="I161" s="16">
        <f t="shared" si="19"/>
        <v>0.66666666666666663</v>
      </c>
      <c r="J161" s="26"/>
      <c r="K161" s="38"/>
      <c r="L161" s="38"/>
      <c r="M161" s="38"/>
    </row>
    <row r="162" spans="1:13" ht="28">
      <c r="A162" s="21">
        <f t="shared" ref="A162:A166" si="23">A163-1</f>
        <v>41169</v>
      </c>
      <c r="B162" s="2" t="s">
        <v>82</v>
      </c>
      <c r="C162" s="10"/>
      <c r="E162" s="10"/>
      <c r="G162" s="10"/>
      <c r="I162" s="11">
        <f t="shared" si="19"/>
        <v>0</v>
      </c>
      <c r="J162" s="27" t="s">
        <v>122</v>
      </c>
    </row>
    <row r="163" spans="1:13" ht="56">
      <c r="A163" s="21">
        <f t="shared" si="23"/>
        <v>41170</v>
      </c>
      <c r="B163" s="2" t="s">
        <v>83</v>
      </c>
      <c r="C163" s="10">
        <v>4.1666666666666664E-2</v>
      </c>
      <c r="D163" s="14" t="s">
        <v>30</v>
      </c>
      <c r="E163" s="10"/>
      <c r="G163" s="10">
        <v>5.2083333333333336E-2</v>
      </c>
      <c r="H163" s="18" t="s">
        <v>56</v>
      </c>
      <c r="I163" s="11">
        <f t="shared" si="19"/>
        <v>9.375E-2</v>
      </c>
    </row>
    <row r="164" spans="1:13">
      <c r="A164" s="21">
        <f t="shared" si="23"/>
        <v>41171</v>
      </c>
      <c r="B164" s="2" t="s">
        <v>84</v>
      </c>
      <c r="C164" s="10"/>
      <c r="E164" s="10">
        <v>3.125E-2</v>
      </c>
      <c r="F164" s="18" t="s">
        <v>33</v>
      </c>
      <c r="G164" s="10">
        <v>2.0833333333333332E-2</v>
      </c>
      <c r="H164" s="18" t="s">
        <v>33</v>
      </c>
      <c r="I164" s="11">
        <f t="shared" si="19"/>
        <v>5.2083333333333329E-2</v>
      </c>
    </row>
    <row r="165" spans="1:13" ht="42">
      <c r="A165" s="21">
        <f t="shared" si="23"/>
        <v>41172</v>
      </c>
      <c r="B165" s="2" t="s">
        <v>85</v>
      </c>
      <c r="C165" s="10">
        <v>4.1666666666666664E-2</v>
      </c>
      <c r="D165" s="14" t="s">
        <v>31</v>
      </c>
      <c r="E165" s="10">
        <v>6.25E-2</v>
      </c>
      <c r="F165" s="18" t="s">
        <v>63</v>
      </c>
      <c r="G165" s="10"/>
      <c r="I165" s="11">
        <f t="shared" si="19"/>
        <v>0.10416666666666666</v>
      </c>
    </row>
    <row r="166" spans="1:13" ht="42">
      <c r="A166" s="21">
        <f t="shared" si="23"/>
        <v>41173</v>
      </c>
      <c r="B166" s="2" t="s">
        <v>86</v>
      </c>
      <c r="C166" s="10">
        <v>4.1666666666666664E-2</v>
      </c>
      <c r="D166" s="14" t="s">
        <v>32</v>
      </c>
      <c r="E166" s="10"/>
      <c r="G166" s="10">
        <v>5.2083333333333336E-2</v>
      </c>
      <c r="H166" s="18" t="s">
        <v>64</v>
      </c>
      <c r="I166" s="11">
        <f t="shared" si="19"/>
        <v>9.375E-2</v>
      </c>
    </row>
    <row r="167" spans="1:13">
      <c r="A167" s="21">
        <f>A168-1</f>
        <v>41174</v>
      </c>
      <c r="B167" s="2" t="s">
        <v>87</v>
      </c>
      <c r="C167" s="10"/>
      <c r="E167" s="10">
        <v>0.16666666666666666</v>
      </c>
      <c r="F167" s="18" t="s">
        <v>33</v>
      </c>
      <c r="G167" s="10">
        <v>3.125E-2</v>
      </c>
      <c r="H167" s="18" t="s">
        <v>33</v>
      </c>
      <c r="I167" s="11">
        <f t="shared" si="19"/>
        <v>0.19791666666666666</v>
      </c>
      <c r="J167" s="31"/>
      <c r="K167" s="31"/>
      <c r="L167" s="31"/>
      <c r="M167" s="31"/>
    </row>
    <row r="168" spans="1:13">
      <c r="A168" s="21">
        <f>A170-1</f>
        <v>41175</v>
      </c>
      <c r="B168" s="4" t="s">
        <v>88</v>
      </c>
      <c r="C168" s="10"/>
      <c r="E168" s="10">
        <v>5.2083333333333336E-2</v>
      </c>
      <c r="F168" s="18" t="s">
        <v>34</v>
      </c>
      <c r="G168" s="10">
        <v>7.2916666666666671E-2</v>
      </c>
      <c r="H168" s="18" t="s">
        <v>36</v>
      </c>
      <c r="I168" s="11">
        <f t="shared" si="19"/>
        <v>0.125</v>
      </c>
    </row>
    <row r="169" spans="1:13">
      <c r="A169" s="23" t="s">
        <v>110</v>
      </c>
      <c r="B169" s="1" t="s">
        <v>89</v>
      </c>
      <c r="C169" s="12">
        <f>SUM(C162:C168)</f>
        <v>0.125</v>
      </c>
      <c r="D169" s="15"/>
      <c r="E169" s="12">
        <f>SUM(E162:E168)</f>
        <v>0.31249999999999994</v>
      </c>
      <c r="F169" s="19"/>
      <c r="G169" s="12">
        <f>SUM(G162:G168)</f>
        <v>0.22916666666666669</v>
      </c>
      <c r="H169" s="19"/>
      <c r="I169" s="16">
        <f t="shared" si="19"/>
        <v>0.66666666666666663</v>
      </c>
    </row>
    <row r="170" spans="1:13" ht="28">
      <c r="A170" s="21">
        <f t="shared" ref="A170:A174" si="24">A171-1</f>
        <v>41176</v>
      </c>
      <c r="B170" s="2" t="s">
        <v>82</v>
      </c>
      <c r="C170" s="10"/>
      <c r="E170" s="10"/>
      <c r="G170" s="10"/>
      <c r="I170" s="11">
        <f t="shared" si="19"/>
        <v>0</v>
      </c>
      <c r="J170" s="27" t="s">
        <v>122</v>
      </c>
      <c r="K170" s="38"/>
      <c r="L170" s="38"/>
      <c r="M170" s="38"/>
    </row>
    <row r="171" spans="1:13" ht="56">
      <c r="A171" s="21">
        <f t="shared" si="24"/>
        <v>41177</v>
      </c>
      <c r="B171" s="2" t="s">
        <v>83</v>
      </c>
      <c r="C171" s="10">
        <v>4.1666666666666664E-2</v>
      </c>
      <c r="D171" s="14" t="s">
        <v>30</v>
      </c>
      <c r="E171" s="10"/>
      <c r="G171" s="10">
        <v>5.2083333333333336E-2</v>
      </c>
      <c r="H171" s="18" t="s">
        <v>56</v>
      </c>
      <c r="I171" s="11">
        <f t="shared" si="19"/>
        <v>9.375E-2</v>
      </c>
    </row>
    <row r="172" spans="1:13">
      <c r="A172" s="21">
        <f t="shared" si="24"/>
        <v>41178</v>
      </c>
      <c r="B172" s="2" t="s">
        <v>84</v>
      </c>
      <c r="C172" s="10"/>
      <c r="E172" s="10">
        <v>3.125E-2</v>
      </c>
      <c r="F172" s="18" t="s">
        <v>33</v>
      </c>
      <c r="G172" s="10">
        <v>2.0833333333333332E-2</v>
      </c>
      <c r="H172" s="18" t="s">
        <v>33</v>
      </c>
      <c r="I172" s="11">
        <f t="shared" si="19"/>
        <v>5.2083333333333329E-2</v>
      </c>
    </row>
    <row r="173" spans="1:13" ht="42">
      <c r="A173" s="21">
        <f t="shared" si="24"/>
        <v>41179</v>
      </c>
      <c r="B173" s="2" t="s">
        <v>85</v>
      </c>
      <c r="C173" s="10">
        <v>4.1666666666666664E-2</v>
      </c>
      <c r="D173" s="14" t="s">
        <v>31</v>
      </c>
      <c r="E173" s="10">
        <v>6.25E-2</v>
      </c>
      <c r="F173" s="18" t="s">
        <v>63</v>
      </c>
      <c r="G173" s="10"/>
      <c r="I173" s="11">
        <f t="shared" si="19"/>
        <v>0.10416666666666666</v>
      </c>
    </row>
    <row r="174" spans="1:13" ht="42">
      <c r="A174" s="21">
        <f t="shared" si="24"/>
        <v>41180</v>
      </c>
      <c r="B174" s="2" t="s">
        <v>86</v>
      </c>
      <c r="C174" s="10">
        <v>4.1666666666666664E-2</v>
      </c>
      <c r="D174" s="14" t="s">
        <v>32</v>
      </c>
      <c r="E174" s="10"/>
      <c r="G174" s="10">
        <v>5.2083333333333336E-2</v>
      </c>
      <c r="H174" s="18" t="s">
        <v>64</v>
      </c>
      <c r="I174" s="11">
        <f t="shared" si="19"/>
        <v>9.375E-2</v>
      </c>
    </row>
    <row r="175" spans="1:13">
      <c r="A175" s="21">
        <f>A176-1</f>
        <v>41181</v>
      </c>
      <c r="B175" s="2" t="s">
        <v>87</v>
      </c>
      <c r="C175" s="10"/>
      <c r="E175" s="10">
        <v>0.16666666666666666</v>
      </c>
      <c r="F175" s="18" t="s">
        <v>33</v>
      </c>
      <c r="G175" s="10">
        <v>3.125E-2</v>
      </c>
      <c r="H175" s="18" t="s">
        <v>33</v>
      </c>
      <c r="I175" s="11">
        <f t="shared" si="19"/>
        <v>0.19791666666666666</v>
      </c>
    </row>
    <row r="176" spans="1:13">
      <c r="A176" s="21">
        <f>A178-1</f>
        <v>41182</v>
      </c>
      <c r="B176" s="42" t="s">
        <v>88</v>
      </c>
      <c r="C176" s="43"/>
      <c r="D176" s="44"/>
      <c r="E176" s="43">
        <v>5.2083333333333336E-2</v>
      </c>
      <c r="F176" s="32" t="s">
        <v>34</v>
      </c>
      <c r="G176" s="43">
        <v>7.2916666666666671E-2</v>
      </c>
      <c r="H176" s="32" t="s">
        <v>36</v>
      </c>
      <c r="I176" s="45">
        <f t="shared" si="19"/>
        <v>0.125</v>
      </c>
      <c r="J176" s="31"/>
      <c r="K176" s="31"/>
      <c r="L176" s="31"/>
      <c r="M176" s="31"/>
    </row>
    <row r="177" spans="1:14">
      <c r="A177" s="23" t="s">
        <v>111</v>
      </c>
      <c r="B177" s="1" t="s">
        <v>89</v>
      </c>
      <c r="C177" s="12">
        <f>SUM(C170:C176)</f>
        <v>0.125</v>
      </c>
      <c r="D177" s="15"/>
      <c r="E177" s="12">
        <f>SUM(E170:E176)</f>
        <v>0.31249999999999994</v>
      </c>
      <c r="F177" s="19"/>
      <c r="G177" s="12">
        <f>SUM(G170:G176)</f>
        <v>0.22916666666666669</v>
      </c>
      <c r="H177" s="19"/>
      <c r="I177" s="16">
        <f t="shared" si="19"/>
        <v>0.66666666666666663</v>
      </c>
      <c r="J177" s="18"/>
      <c r="K177" s="18"/>
      <c r="L177" s="18"/>
      <c r="M177" s="18"/>
    </row>
    <row r="178" spans="1:14" ht="28">
      <c r="A178" s="21">
        <f t="shared" ref="A178:A182" si="25">A179-1</f>
        <v>41183</v>
      </c>
      <c r="B178" s="2" t="s">
        <v>82</v>
      </c>
      <c r="C178" s="10"/>
      <c r="E178" s="10"/>
      <c r="G178" s="10"/>
      <c r="I178" s="11">
        <f t="shared" si="19"/>
        <v>0</v>
      </c>
      <c r="J178" s="27" t="s">
        <v>122</v>
      </c>
      <c r="K178" s="38"/>
      <c r="L178" s="38"/>
      <c r="M178" s="38"/>
    </row>
    <row r="179" spans="1:14" ht="28">
      <c r="A179" s="21">
        <f t="shared" si="25"/>
        <v>41184</v>
      </c>
      <c r="B179" s="2" t="s">
        <v>83</v>
      </c>
      <c r="C179" s="10">
        <v>4.1666666666666664E-2</v>
      </c>
      <c r="D179" s="14" t="s">
        <v>28</v>
      </c>
      <c r="E179" s="10"/>
      <c r="G179" s="10">
        <v>5.2083333333333336E-2</v>
      </c>
      <c r="H179" s="18" t="s">
        <v>36</v>
      </c>
      <c r="I179" s="11">
        <f t="shared" si="19"/>
        <v>9.375E-2</v>
      </c>
      <c r="J179" s="24" t="s">
        <v>123</v>
      </c>
    </row>
    <row r="180" spans="1:14">
      <c r="A180" s="21">
        <f t="shared" si="25"/>
        <v>41185</v>
      </c>
      <c r="B180" s="2" t="s">
        <v>84</v>
      </c>
      <c r="C180" s="10"/>
      <c r="E180" s="10">
        <v>3.125E-2</v>
      </c>
      <c r="F180" s="18" t="s">
        <v>33</v>
      </c>
      <c r="G180" s="10">
        <v>2.0833333333333332E-2</v>
      </c>
      <c r="H180" s="18" t="s">
        <v>33</v>
      </c>
      <c r="I180" s="11">
        <f t="shared" si="19"/>
        <v>5.2083333333333329E-2</v>
      </c>
    </row>
    <row r="181" spans="1:14">
      <c r="A181" s="21">
        <f t="shared" si="25"/>
        <v>41186</v>
      </c>
      <c r="B181" s="2" t="s">
        <v>85</v>
      </c>
      <c r="C181" s="10">
        <v>4.1666666666666664E-2</v>
      </c>
      <c r="D181" s="14" t="s">
        <v>29</v>
      </c>
      <c r="E181" s="10">
        <v>6.25E-2</v>
      </c>
      <c r="F181" s="18" t="s">
        <v>35</v>
      </c>
      <c r="G181" s="10"/>
      <c r="I181" s="11">
        <f t="shared" si="19"/>
        <v>0.10416666666666666</v>
      </c>
      <c r="M181" s="24">
        <v>4</v>
      </c>
    </row>
    <row r="182" spans="1:14">
      <c r="A182" s="21">
        <f t="shared" si="25"/>
        <v>41187</v>
      </c>
      <c r="B182" s="2" t="s">
        <v>86</v>
      </c>
      <c r="C182" s="10">
        <v>4.1666666666666664E-2</v>
      </c>
      <c r="D182" s="14" t="s">
        <v>30</v>
      </c>
      <c r="E182" s="10"/>
      <c r="G182" s="10">
        <v>6.25E-2</v>
      </c>
      <c r="H182" s="18" t="s">
        <v>35</v>
      </c>
      <c r="I182" s="11">
        <f t="shared" si="19"/>
        <v>0.10416666666666666</v>
      </c>
      <c r="K182" s="24">
        <v>1000</v>
      </c>
      <c r="N182" t="s">
        <v>247</v>
      </c>
    </row>
    <row r="183" spans="1:14">
      <c r="A183" s="21">
        <f>A184-1</f>
        <v>41188</v>
      </c>
      <c r="B183" s="2" t="s">
        <v>87</v>
      </c>
      <c r="C183" s="10"/>
      <c r="E183" s="10">
        <v>0.20833333333333334</v>
      </c>
      <c r="F183" s="18" t="s">
        <v>33</v>
      </c>
      <c r="G183" s="10">
        <v>3.125E-2</v>
      </c>
      <c r="H183" s="18" t="s">
        <v>33</v>
      </c>
      <c r="I183" s="11">
        <f t="shared" si="19"/>
        <v>0.23958333333333334</v>
      </c>
      <c r="L183" s="24">
        <v>23.95</v>
      </c>
    </row>
    <row r="184" spans="1:14">
      <c r="A184" s="21">
        <f>A186-1</f>
        <v>41189</v>
      </c>
      <c r="B184" s="4" t="s">
        <v>88</v>
      </c>
      <c r="C184" s="10"/>
      <c r="E184" s="10">
        <v>3.125E-2</v>
      </c>
      <c r="F184" s="18" t="s">
        <v>34</v>
      </c>
      <c r="G184" s="10">
        <v>8.3333333333333329E-2</v>
      </c>
      <c r="H184" s="18" t="s">
        <v>36</v>
      </c>
      <c r="I184" s="11">
        <f t="shared" si="19"/>
        <v>0.11458333333333333</v>
      </c>
      <c r="M184" s="24">
        <v>6.75</v>
      </c>
    </row>
    <row r="185" spans="1:14">
      <c r="A185" s="23" t="s">
        <v>112</v>
      </c>
      <c r="B185" s="1" t="s">
        <v>89</v>
      </c>
      <c r="C185" s="12">
        <f t="shared" ref="C185" si="26">SUM(C178:C184)</f>
        <v>0.125</v>
      </c>
      <c r="D185" s="15"/>
      <c r="E185" s="12">
        <f>SUM(E178:E184)</f>
        <v>0.33333333333333337</v>
      </c>
      <c r="F185" s="19"/>
      <c r="G185" s="12">
        <f>SUM(G178:G184)</f>
        <v>0.25</v>
      </c>
      <c r="H185" s="19"/>
      <c r="I185" s="16">
        <f t="shared" si="19"/>
        <v>0.70833333333333337</v>
      </c>
    </row>
    <row r="186" spans="1:14" ht="28">
      <c r="A186" s="21">
        <f t="shared" ref="A186:A190" si="27">A187-1</f>
        <v>41190</v>
      </c>
      <c r="B186" s="2" t="s">
        <v>82</v>
      </c>
      <c r="C186" s="10"/>
      <c r="E186" s="10"/>
      <c r="G186" s="10"/>
      <c r="I186" s="11">
        <f t="shared" si="19"/>
        <v>0</v>
      </c>
      <c r="J186" s="27" t="s">
        <v>122</v>
      </c>
      <c r="K186" s="38"/>
      <c r="L186" s="38"/>
      <c r="M186" s="38"/>
    </row>
    <row r="187" spans="1:14" ht="56">
      <c r="A187" s="21">
        <f t="shared" si="27"/>
        <v>41191</v>
      </c>
      <c r="B187" s="2" t="s">
        <v>83</v>
      </c>
      <c r="C187" s="10">
        <v>4.1666666666666664E-2</v>
      </c>
      <c r="D187" s="14" t="s">
        <v>31</v>
      </c>
      <c r="E187" s="10"/>
      <c r="G187" s="10">
        <v>5.2083333333333336E-2</v>
      </c>
      <c r="H187" s="18" t="s">
        <v>56</v>
      </c>
      <c r="I187" s="11">
        <f t="shared" si="19"/>
        <v>9.375E-2</v>
      </c>
      <c r="L187" s="24">
        <v>5.82</v>
      </c>
    </row>
    <row r="188" spans="1:14">
      <c r="A188" s="21">
        <f t="shared" si="27"/>
        <v>41192</v>
      </c>
      <c r="B188" s="2" t="s">
        <v>84</v>
      </c>
      <c r="C188" s="10"/>
      <c r="E188" s="10">
        <v>4.1666666666666664E-2</v>
      </c>
      <c r="F188" s="18" t="s">
        <v>33</v>
      </c>
      <c r="G188" s="10">
        <v>2.0833333333333332E-2</v>
      </c>
      <c r="H188" s="18" t="s">
        <v>33</v>
      </c>
      <c r="I188" s="11">
        <f t="shared" si="19"/>
        <v>6.25E-2</v>
      </c>
      <c r="L188" s="24">
        <v>21.4</v>
      </c>
      <c r="M188" s="24">
        <v>3.21</v>
      </c>
      <c r="N188" t="s">
        <v>233</v>
      </c>
    </row>
    <row r="189" spans="1:14" ht="28">
      <c r="A189" s="21">
        <f t="shared" si="27"/>
        <v>41193</v>
      </c>
      <c r="B189" s="2" t="s">
        <v>85</v>
      </c>
      <c r="C189" s="10">
        <v>4.1666666666666664E-2</v>
      </c>
      <c r="D189" s="14" t="s">
        <v>32</v>
      </c>
      <c r="E189" s="10">
        <v>6.25E-2</v>
      </c>
      <c r="F189" s="18" t="s">
        <v>67</v>
      </c>
      <c r="G189" s="10"/>
      <c r="I189" s="11">
        <f t="shared" si="19"/>
        <v>0.10416666666666666</v>
      </c>
    </row>
    <row r="190" spans="1:14" ht="42">
      <c r="A190" s="21">
        <f t="shared" si="27"/>
        <v>41194</v>
      </c>
      <c r="B190" s="2" t="s">
        <v>86</v>
      </c>
      <c r="C190" s="10">
        <v>4.1666666666666664E-2</v>
      </c>
      <c r="D190" s="14" t="s">
        <v>27</v>
      </c>
      <c r="E190" s="10"/>
      <c r="G190" s="10">
        <v>6.25E-2</v>
      </c>
      <c r="H190" s="18" t="s">
        <v>66</v>
      </c>
      <c r="I190" s="11">
        <f t="shared" si="19"/>
        <v>0.10416666666666666</v>
      </c>
    </row>
    <row r="191" spans="1:14" ht="42">
      <c r="A191" s="21">
        <f>A192-1</f>
        <v>41195</v>
      </c>
      <c r="B191" s="2" t="s">
        <v>87</v>
      </c>
      <c r="C191" s="10"/>
      <c r="E191" s="10">
        <v>0.20833333333333334</v>
      </c>
      <c r="F191" s="18" t="s">
        <v>68</v>
      </c>
      <c r="G191" s="10">
        <v>4.1666666666666664E-2</v>
      </c>
      <c r="H191" s="18" t="s">
        <v>33</v>
      </c>
      <c r="I191" s="11">
        <f t="shared" si="19"/>
        <v>0.25</v>
      </c>
      <c r="L191" s="24">
        <v>37.6</v>
      </c>
      <c r="N191" t="s">
        <v>234</v>
      </c>
    </row>
    <row r="192" spans="1:14">
      <c r="A192" s="21">
        <f>A194-1</f>
        <v>41196</v>
      </c>
      <c r="B192" s="4" t="s">
        <v>88</v>
      </c>
      <c r="C192" s="10"/>
      <c r="E192" s="10">
        <v>4.1666666666666664E-2</v>
      </c>
      <c r="F192" s="18" t="s">
        <v>34</v>
      </c>
      <c r="G192" s="10">
        <v>9.375E-2</v>
      </c>
      <c r="H192" s="18" t="s">
        <v>36</v>
      </c>
      <c r="I192" s="11">
        <f t="shared" si="19"/>
        <v>0.13541666666666666</v>
      </c>
      <c r="K192" s="24">
        <v>2500</v>
      </c>
      <c r="N192" t="s">
        <v>235</v>
      </c>
    </row>
    <row r="193" spans="1:14">
      <c r="A193" s="23" t="s">
        <v>113</v>
      </c>
      <c r="B193" s="1" t="s">
        <v>89</v>
      </c>
      <c r="C193" s="12">
        <f t="shared" ref="C193" si="28">SUM(C186:C192)</f>
        <v>0.125</v>
      </c>
      <c r="D193" s="15"/>
      <c r="E193" s="12">
        <f>SUM(E186:E192)</f>
        <v>0.35416666666666669</v>
      </c>
      <c r="F193" s="19"/>
      <c r="G193" s="12">
        <f>SUM(G186:G192)</f>
        <v>0.27083333333333337</v>
      </c>
      <c r="H193" s="19"/>
      <c r="I193" s="16">
        <f t="shared" si="19"/>
        <v>0.75</v>
      </c>
    </row>
    <row r="194" spans="1:14" ht="28">
      <c r="A194" s="21">
        <f t="shared" ref="A194:A198" si="29">A195-1</f>
        <v>41197</v>
      </c>
      <c r="B194" s="2" t="s">
        <v>82</v>
      </c>
      <c r="C194" s="10"/>
      <c r="E194" s="10"/>
      <c r="G194" s="10"/>
      <c r="I194" s="11">
        <f t="shared" ref="I194:I241" si="30">SUM(C194:H194)</f>
        <v>0</v>
      </c>
      <c r="J194" s="27" t="s">
        <v>122</v>
      </c>
      <c r="K194" s="38"/>
      <c r="L194" s="38"/>
      <c r="M194" s="38"/>
    </row>
    <row r="195" spans="1:14" ht="56">
      <c r="A195" s="21">
        <f t="shared" si="29"/>
        <v>41198</v>
      </c>
      <c r="B195" s="2" t="s">
        <v>83</v>
      </c>
      <c r="C195" s="10">
        <v>4.1666666666666664E-2</v>
      </c>
      <c r="D195" s="14" t="s">
        <v>28</v>
      </c>
      <c r="E195" s="10"/>
      <c r="G195" s="10">
        <v>4.1666666666666664E-2</v>
      </c>
      <c r="H195" s="18" t="s">
        <v>69</v>
      </c>
      <c r="I195" s="11">
        <f t="shared" si="30"/>
        <v>8.3333333333333329E-2</v>
      </c>
      <c r="M195" s="24">
        <v>10.199999999999999</v>
      </c>
      <c r="N195" t="s">
        <v>228</v>
      </c>
    </row>
    <row r="196" spans="1:14">
      <c r="A196" s="21">
        <f t="shared" si="29"/>
        <v>41199</v>
      </c>
      <c r="B196" s="2" t="s">
        <v>84</v>
      </c>
      <c r="C196" s="10"/>
      <c r="E196" s="10">
        <v>4.1666666666666664E-2</v>
      </c>
      <c r="F196" s="18" t="s">
        <v>33</v>
      </c>
      <c r="G196" s="10">
        <v>2.0833333333333332E-2</v>
      </c>
      <c r="H196" s="18" t="s">
        <v>33</v>
      </c>
      <c r="I196" s="11">
        <f t="shared" si="30"/>
        <v>6.25E-2</v>
      </c>
      <c r="L196" s="24">
        <v>21.6</v>
      </c>
      <c r="M196" s="24">
        <v>3.21</v>
      </c>
      <c r="N196" t="s">
        <v>229</v>
      </c>
    </row>
    <row r="197" spans="1:14" ht="28">
      <c r="A197" s="21">
        <f t="shared" si="29"/>
        <v>41200</v>
      </c>
      <c r="B197" s="2" t="s">
        <v>85</v>
      </c>
      <c r="C197" s="10">
        <v>4.1666666666666664E-2</v>
      </c>
      <c r="D197" s="14" t="s">
        <v>29</v>
      </c>
      <c r="E197" s="10">
        <v>6.25E-2</v>
      </c>
      <c r="F197" s="18" t="s">
        <v>67</v>
      </c>
      <c r="G197" s="10"/>
      <c r="I197" s="11">
        <f t="shared" si="30"/>
        <v>0.10416666666666666</v>
      </c>
      <c r="N197" t="s">
        <v>230</v>
      </c>
    </row>
    <row r="198" spans="1:14" ht="42">
      <c r="A198" s="21">
        <f t="shared" si="29"/>
        <v>41201</v>
      </c>
      <c r="B198" s="2" t="s">
        <v>86</v>
      </c>
      <c r="C198" s="10">
        <v>4.1666666666666664E-2</v>
      </c>
      <c r="D198" s="14" t="s">
        <v>30</v>
      </c>
      <c r="E198" s="10"/>
      <c r="G198" s="10">
        <v>6.25E-2</v>
      </c>
      <c r="H198" s="18" t="s">
        <v>66</v>
      </c>
      <c r="I198" s="11">
        <f t="shared" si="30"/>
        <v>0.10416666666666666</v>
      </c>
      <c r="K198" s="24">
        <v>3500</v>
      </c>
      <c r="N198" t="s">
        <v>236</v>
      </c>
    </row>
    <row r="199" spans="1:14" ht="42">
      <c r="A199" s="21">
        <f>A200-1</f>
        <v>41202</v>
      </c>
      <c r="B199" s="2" t="s">
        <v>87</v>
      </c>
      <c r="C199" s="10"/>
      <c r="E199" s="10">
        <v>0.22916666666666666</v>
      </c>
      <c r="F199" s="18" t="s">
        <v>68</v>
      </c>
      <c r="G199" s="10">
        <v>4.1666666666666664E-2</v>
      </c>
      <c r="H199" s="18" t="s">
        <v>33</v>
      </c>
      <c r="I199" s="11">
        <f t="shared" si="30"/>
        <v>0.27083333333333331</v>
      </c>
      <c r="L199" s="24">
        <v>97</v>
      </c>
      <c r="M199" s="24">
        <v>3.89</v>
      </c>
      <c r="N199" t="s">
        <v>231</v>
      </c>
    </row>
    <row r="200" spans="1:14">
      <c r="A200" s="21">
        <f>A202-1</f>
        <v>41203</v>
      </c>
      <c r="B200" s="4" t="s">
        <v>88</v>
      </c>
      <c r="C200" s="10"/>
      <c r="E200" s="10">
        <v>6.25E-2</v>
      </c>
      <c r="F200" s="18" t="s">
        <v>34</v>
      </c>
      <c r="G200" s="10">
        <v>0.10416666666666667</v>
      </c>
      <c r="H200" s="18" t="s">
        <v>36</v>
      </c>
      <c r="I200" s="11">
        <f t="shared" si="30"/>
        <v>0.16666666666666669</v>
      </c>
      <c r="L200" s="24">
        <v>18.489999999999998</v>
      </c>
      <c r="N200" t="s">
        <v>237</v>
      </c>
    </row>
    <row r="201" spans="1:14">
      <c r="A201" s="23" t="s">
        <v>114</v>
      </c>
      <c r="B201" s="1" t="s">
        <v>89</v>
      </c>
      <c r="C201" s="12">
        <f t="shared" ref="C201" si="31">SUM(C194:C200)</f>
        <v>0.125</v>
      </c>
      <c r="D201" s="15"/>
      <c r="E201" s="12">
        <f>SUM(E194:E200)</f>
        <v>0.39583333333333331</v>
      </c>
      <c r="F201" s="19"/>
      <c r="G201" s="12">
        <f>SUM(G194:G200)</f>
        <v>0.27083333333333331</v>
      </c>
      <c r="H201" s="19"/>
      <c r="I201" s="16">
        <f t="shared" si="30"/>
        <v>0.79166666666666652</v>
      </c>
    </row>
    <row r="202" spans="1:14" ht="28">
      <c r="A202" s="21">
        <f t="shared" ref="A202:A206" si="32">A203-1</f>
        <v>41204</v>
      </c>
      <c r="B202" s="2" t="s">
        <v>82</v>
      </c>
      <c r="C202" s="10"/>
      <c r="E202" s="10"/>
      <c r="G202" s="10"/>
      <c r="I202" s="11">
        <f t="shared" si="30"/>
        <v>0</v>
      </c>
      <c r="J202" s="27" t="s">
        <v>122</v>
      </c>
      <c r="K202" s="38"/>
      <c r="L202" s="38"/>
      <c r="M202" s="38"/>
    </row>
    <row r="203" spans="1:14" ht="56">
      <c r="A203" s="21">
        <f t="shared" si="32"/>
        <v>41205</v>
      </c>
      <c r="B203" s="2" t="s">
        <v>83</v>
      </c>
      <c r="C203" s="10">
        <v>4.1666666666666664E-2</v>
      </c>
      <c r="D203" s="14" t="s">
        <v>31</v>
      </c>
      <c r="E203" s="10"/>
      <c r="G203" s="10">
        <v>4.1666666666666664E-2</v>
      </c>
      <c r="H203" s="18" t="s">
        <v>73</v>
      </c>
      <c r="I203" s="11">
        <f t="shared" si="30"/>
        <v>8.3333333333333329E-2</v>
      </c>
    </row>
    <row r="204" spans="1:14">
      <c r="A204" s="21">
        <f t="shared" si="32"/>
        <v>41206</v>
      </c>
      <c r="B204" s="2" t="s">
        <v>84</v>
      </c>
      <c r="C204" s="10"/>
      <c r="E204" s="10">
        <v>4.1666666666666664E-2</v>
      </c>
      <c r="F204" s="18" t="s">
        <v>33</v>
      </c>
      <c r="G204" s="10">
        <v>2.0833333333333332E-2</v>
      </c>
      <c r="H204" s="18" t="s">
        <v>33</v>
      </c>
      <c r="I204" s="11">
        <f t="shared" si="30"/>
        <v>6.25E-2</v>
      </c>
      <c r="L204" s="24">
        <v>21</v>
      </c>
      <c r="M204" s="24">
        <v>10.1</v>
      </c>
      <c r="N204" t="s">
        <v>238</v>
      </c>
    </row>
    <row r="205" spans="1:14" ht="28">
      <c r="A205" s="21">
        <f t="shared" si="32"/>
        <v>41207</v>
      </c>
      <c r="B205" s="2" t="s">
        <v>85</v>
      </c>
      <c r="C205" s="10">
        <v>4.1666666666666664E-2</v>
      </c>
      <c r="D205" s="14" t="s">
        <v>32</v>
      </c>
      <c r="E205" s="10">
        <v>6.25E-2</v>
      </c>
      <c r="F205" s="18" t="s">
        <v>71</v>
      </c>
      <c r="G205" s="10"/>
      <c r="I205" s="11">
        <f t="shared" si="30"/>
        <v>0.10416666666666666</v>
      </c>
      <c r="N205" t="s">
        <v>239</v>
      </c>
    </row>
    <row r="206" spans="1:14" ht="42">
      <c r="A206" s="21">
        <f t="shared" si="32"/>
        <v>41208</v>
      </c>
      <c r="B206" s="2" t="s">
        <v>86</v>
      </c>
      <c r="C206" s="10">
        <v>4.1666666666666664E-2</v>
      </c>
      <c r="D206" s="14" t="s">
        <v>27</v>
      </c>
      <c r="E206" s="10"/>
      <c r="G206" s="10">
        <v>6.25E-2</v>
      </c>
      <c r="H206" s="18" t="s">
        <v>74</v>
      </c>
      <c r="I206" s="11">
        <f t="shared" si="30"/>
        <v>0.10416666666666666</v>
      </c>
      <c r="M206" s="24">
        <v>23</v>
      </c>
      <c r="N206" t="s">
        <v>240</v>
      </c>
    </row>
    <row r="207" spans="1:14" ht="42">
      <c r="A207" s="21">
        <f>A208-1</f>
        <v>41209</v>
      </c>
      <c r="B207" s="2" t="s">
        <v>87</v>
      </c>
      <c r="C207" s="10"/>
      <c r="E207" s="10">
        <v>0.22916666666666666</v>
      </c>
      <c r="F207" s="18" t="s">
        <v>72</v>
      </c>
      <c r="G207" s="10">
        <v>4.1666666666666664E-2</v>
      </c>
      <c r="H207" s="18" t="s">
        <v>33</v>
      </c>
      <c r="I207" s="11">
        <f t="shared" si="30"/>
        <v>0.27083333333333331</v>
      </c>
      <c r="N207" t="s">
        <v>242</v>
      </c>
    </row>
    <row r="208" spans="1:14">
      <c r="A208" s="21">
        <f>A210-1</f>
        <v>41210</v>
      </c>
      <c r="B208" s="4" t="s">
        <v>88</v>
      </c>
      <c r="C208" s="10"/>
      <c r="E208" s="10">
        <v>5.2083333333333336E-2</v>
      </c>
      <c r="F208" s="18" t="s">
        <v>34</v>
      </c>
      <c r="G208" s="10">
        <v>0.11458333333333333</v>
      </c>
      <c r="H208" s="18" t="s">
        <v>36</v>
      </c>
      <c r="I208" s="11">
        <f t="shared" si="30"/>
        <v>0.16666666666666666</v>
      </c>
      <c r="L208" s="24">
        <v>74.319999999999993</v>
      </c>
      <c r="M208" s="24">
        <v>3.8</v>
      </c>
      <c r="N208" t="s">
        <v>241</v>
      </c>
    </row>
    <row r="209" spans="1:14">
      <c r="A209" s="23" t="s">
        <v>115</v>
      </c>
      <c r="B209" s="1" t="s">
        <v>89</v>
      </c>
      <c r="C209" s="12">
        <f t="shared" ref="C209" si="33">SUM(C202:C208)</f>
        <v>0.125</v>
      </c>
      <c r="D209" s="15"/>
      <c r="E209" s="12">
        <f>SUM(E202:E208)</f>
        <v>0.38541666666666663</v>
      </c>
      <c r="F209" s="19"/>
      <c r="G209" s="12">
        <f>SUM(G202:G208)</f>
        <v>0.28125</v>
      </c>
      <c r="H209" s="19"/>
      <c r="I209" s="16">
        <f t="shared" si="30"/>
        <v>0.79166666666666663</v>
      </c>
    </row>
    <row r="210" spans="1:14" ht="28">
      <c r="A210" s="21">
        <f t="shared" ref="A210:A214" si="34">A211-1</f>
        <v>41211</v>
      </c>
      <c r="B210" s="2" t="s">
        <v>82</v>
      </c>
      <c r="C210" s="10"/>
      <c r="E210" s="10"/>
      <c r="G210" s="10"/>
      <c r="I210" s="11">
        <f t="shared" si="30"/>
        <v>0</v>
      </c>
      <c r="J210" s="27" t="s">
        <v>122</v>
      </c>
      <c r="K210" s="38"/>
      <c r="L210" s="38"/>
      <c r="M210" s="38"/>
    </row>
    <row r="211" spans="1:14" ht="56">
      <c r="A211" s="21">
        <f t="shared" si="34"/>
        <v>41212</v>
      </c>
      <c r="B211" s="2" t="s">
        <v>83</v>
      </c>
      <c r="C211" s="10">
        <v>4.1666666666666664E-2</v>
      </c>
      <c r="D211" s="14" t="s">
        <v>28</v>
      </c>
      <c r="E211" s="10"/>
      <c r="G211" s="10">
        <v>4.1666666666666664E-2</v>
      </c>
      <c r="H211" s="18" t="s">
        <v>73</v>
      </c>
      <c r="I211" s="11">
        <f t="shared" si="30"/>
        <v>8.3333333333333329E-2</v>
      </c>
      <c r="J211" s="24" t="s">
        <v>126</v>
      </c>
      <c r="K211" s="24">
        <v>2500</v>
      </c>
      <c r="N211" t="s">
        <v>243</v>
      </c>
    </row>
    <row r="212" spans="1:14">
      <c r="A212" s="21">
        <f t="shared" si="34"/>
        <v>41213</v>
      </c>
      <c r="B212" s="2" t="s">
        <v>84</v>
      </c>
      <c r="C212" s="10"/>
      <c r="E212" s="10">
        <v>4.1666666666666664E-2</v>
      </c>
      <c r="F212" s="18" t="s">
        <v>33</v>
      </c>
      <c r="G212" s="10">
        <v>2.0833333333333332E-2</v>
      </c>
      <c r="H212" s="18" t="s">
        <v>33</v>
      </c>
      <c r="I212" s="11">
        <f t="shared" si="30"/>
        <v>6.25E-2</v>
      </c>
    </row>
    <row r="213" spans="1:14" ht="28">
      <c r="A213" s="21">
        <f t="shared" si="34"/>
        <v>41214</v>
      </c>
      <c r="B213" s="2" t="s">
        <v>85</v>
      </c>
      <c r="C213" s="10">
        <v>4.1666666666666664E-2</v>
      </c>
      <c r="D213" s="14" t="s">
        <v>29</v>
      </c>
      <c r="E213" s="10">
        <v>6.25E-2</v>
      </c>
      <c r="F213" s="18" t="s">
        <v>75</v>
      </c>
      <c r="G213" s="10"/>
      <c r="I213" s="11">
        <f t="shared" si="30"/>
        <v>0.10416666666666666</v>
      </c>
      <c r="L213" s="24">
        <v>4.66</v>
      </c>
      <c r="N213" t="s">
        <v>244</v>
      </c>
    </row>
    <row r="214" spans="1:14" ht="42">
      <c r="A214" s="21">
        <f t="shared" si="34"/>
        <v>41215</v>
      </c>
      <c r="B214" s="2" t="s">
        <v>86</v>
      </c>
      <c r="C214" s="10">
        <v>4.1666666666666664E-2</v>
      </c>
      <c r="D214" s="14" t="s">
        <v>30</v>
      </c>
      <c r="E214" s="10"/>
      <c r="G214" s="10">
        <v>6.25E-2</v>
      </c>
      <c r="H214" s="18" t="s">
        <v>74</v>
      </c>
      <c r="I214" s="11">
        <f t="shared" si="30"/>
        <v>0.10416666666666666</v>
      </c>
    </row>
    <row r="215" spans="1:14" ht="42">
      <c r="A215" s="21">
        <f>A216-1</f>
        <v>41216</v>
      </c>
      <c r="B215" s="2" t="s">
        <v>87</v>
      </c>
      <c r="C215" s="10"/>
      <c r="E215" s="10">
        <v>0.25</v>
      </c>
      <c r="F215" s="18" t="s">
        <v>76</v>
      </c>
      <c r="G215" s="10">
        <v>4.1666666666666664E-2</v>
      </c>
      <c r="H215" s="18" t="s">
        <v>33</v>
      </c>
      <c r="I215" s="11">
        <f t="shared" si="30"/>
        <v>0.29166666666666669</v>
      </c>
      <c r="L215" s="24">
        <v>100</v>
      </c>
      <c r="M215" s="24">
        <v>5.21</v>
      </c>
      <c r="N215" t="s">
        <v>245</v>
      </c>
    </row>
    <row r="216" spans="1:14">
      <c r="A216" s="21">
        <f>A218-1</f>
        <v>41217</v>
      </c>
      <c r="B216" s="4" t="s">
        <v>88</v>
      </c>
      <c r="C216" s="10"/>
      <c r="E216" s="10">
        <v>6.25E-2</v>
      </c>
      <c r="F216" s="18" t="s">
        <v>34</v>
      </c>
      <c r="G216" s="10">
        <v>0.125</v>
      </c>
      <c r="H216" s="18" t="s">
        <v>36</v>
      </c>
      <c r="I216" s="11">
        <f t="shared" si="30"/>
        <v>0.1875</v>
      </c>
      <c r="L216" s="24">
        <v>23.11</v>
      </c>
      <c r="M216" s="24">
        <v>14.66</v>
      </c>
      <c r="N216" t="s">
        <v>246</v>
      </c>
    </row>
    <row r="217" spans="1:14">
      <c r="A217" s="23" t="s">
        <v>116</v>
      </c>
      <c r="B217" s="1" t="s">
        <v>89</v>
      </c>
      <c r="C217" s="12">
        <f t="shared" ref="C217" si="35">SUM(C210:C216)</f>
        <v>0.125</v>
      </c>
      <c r="D217" s="15"/>
      <c r="E217" s="12">
        <f>SUM(E210:E216)</f>
        <v>0.41666666666666663</v>
      </c>
      <c r="F217" s="19"/>
      <c r="G217" s="12">
        <f>SUM(G210:G216)</f>
        <v>0.29166666666666663</v>
      </c>
      <c r="H217" s="19"/>
      <c r="I217" s="16">
        <f t="shared" si="30"/>
        <v>0.83333333333333326</v>
      </c>
    </row>
    <row r="218" spans="1:14" ht="28">
      <c r="A218" s="21">
        <f t="shared" ref="A218:A222" si="36">A219-1</f>
        <v>41218</v>
      </c>
      <c r="B218" s="2" t="s">
        <v>82</v>
      </c>
      <c r="C218" s="10"/>
      <c r="E218" s="10"/>
      <c r="G218" s="10"/>
      <c r="I218" s="11">
        <f t="shared" si="30"/>
        <v>0</v>
      </c>
      <c r="J218" s="27" t="s">
        <v>122</v>
      </c>
      <c r="K218" s="38"/>
      <c r="L218" s="38"/>
      <c r="M218" s="38"/>
    </row>
    <row r="219" spans="1:14" ht="56">
      <c r="A219" s="21">
        <f t="shared" si="36"/>
        <v>41219</v>
      </c>
      <c r="B219" s="2" t="s">
        <v>83</v>
      </c>
      <c r="C219" s="10">
        <v>4.1666666666666664E-2</v>
      </c>
      <c r="D219" s="14" t="s">
        <v>31</v>
      </c>
      <c r="E219" s="10"/>
      <c r="G219" s="10">
        <v>3.125E-2</v>
      </c>
      <c r="H219" s="18" t="s">
        <v>73</v>
      </c>
      <c r="I219" s="11">
        <f t="shared" si="30"/>
        <v>7.2916666666666657E-2</v>
      </c>
      <c r="J219" s="24" t="s">
        <v>124</v>
      </c>
      <c r="N219" t="s">
        <v>248</v>
      </c>
    </row>
    <row r="220" spans="1:14">
      <c r="A220" s="21">
        <f t="shared" si="36"/>
        <v>41220</v>
      </c>
      <c r="B220" s="2" t="s">
        <v>84</v>
      </c>
      <c r="C220" s="10"/>
      <c r="E220" s="10">
        <v>3.125E-2</v>
      </c>
      <c r="F220" s="18" t="s">
        <v>33</v>
      </c>
      <c r="G220" s="10">
        <v>2.0833333333333332E-2</v>
      </c>
      <c r="H220" s="18" t="s">
        <v>33</v>
      </c>
      <c r="I220" s="11">
        <f t="shared" si="30"/>
        <v>5.2083333333333329E-2</v>
      </c>
    </row>
    <row r="221" spans="1:14" ht="28">
      <c r="A221" s="21">
        <f t="shared" si="36"/>
        <v>41221</v>
      </c>
      <c r="B221" s="2" t="s">
        <v>85</v>
      </c>
      <c r="C221" s="10">
        <v>4.1666666666666664E-2</v>
      </c>
      <c r="D221" s="14" t="s">
        <v>32</v>
      </c>
      <c r="E221" s="10">
        <v>4.1666666666666664E-2</v>
      </c>
      <c r="F221" s="18" t="s">
        <v>77</v>
      </c>
      <c r="G221" s="10"/>
      <c r="I221" s="11">
        <f t="shared" si="30"/>
        <v>8.3333333333333329E-2</v>
      </c>
    </row>
    <row r="222" spans="1:14" ht="42">
      <c r="A222" s="21">
        <f t="shared" si="36"/>
        <v>41222</v>
      </c>
      <c r="B222" s="2" t="s">
        <v>86</v>
      </c>
      <c r="C222" s="10">
        <v>4.1666666666666664E-2</v>
      </c>
      <c r="D222" s="14" t="s">
        <v>27</v>
      </c>
      <c r="E222" s="10"/>
      <c r="G222" s="10">
        <v>4.1666666666666664E-2</v>
      </c>
      <c r="H222" s="18" t="s">
        <v>74</v>
      </c>
      <c r="I222" s="11">
        <f t="shared" si="30"/>
        <v>8.3333333333333329E-2</v>
      </c>
    </row>
    <row r="223" spans="1:14" ht="42">
      <c r="A223" s="21">
        <f>A224-1</f>
        <v>41223</v>
      </c>
      <c r="B223" s="2" t="s">
        <v>87</v>
      </c>
      <c r="C223" s="10"/>
      <c r="E223" s="10">
        <v>0.16666666666666666</v>
      </c>
      <c r="F223" s="18" t="s">
        <v>78</v>
      </c>
      <c r="G223" s="10">
        <v>2.0833333333333332E-2</v>
      </c>
      <c r="H223" s="18" t="s">
        <v>33</v>
      </c>
      <c r="I223" s="11">
        <f t="shared" si="30"/>
        <v>0.1875</v>
      </c>
      <c r="L223" s="24">
        <v>90</v>
      </c>
      <c r="M223" s="24">
        <v>3.5</v>
      </c>
      <c r="N223" t="s">
        <v>249</v>
      </c>
    </row>
    <row r="224" spans="1:14">
      <c r="A224" s="21">
        <f>A226-1</f>
        <v>41224</v>
      </c>
      <c r="B224" s="4" t="s">
        <v>88</v>
      </c>
      <c r="C224" s="10"/>
      <c r="E224" s="10">
        <v>4.1666666666666664E-2</v>
      </c>
      <c r="F224" s="18" t="s">
        <v>34</v>
      </c>
      <c r="G224" s="10">
        <v>8.3333333333333329E-2</v>
      </c>
      <c r="H224" s="18" t="s">
        <v>36</v>
      </c>
      <c r="I224" s="11">
        <f t="shared" si="30"/>
        <v>0.125</v>
      </c>
      <c r="L224" s="24">
        <v>21.63</v>
      </c>
      <c r="M224" s="24">
        <v>7.16</v>
      </c>
      <c r="N224" t="s">
        <v>250</v>
      </c>
    </row>
    <row r="225" spans="1:14">
      <c r="A225" s="23" t="s">
        <v>127</v>
      </c>
      <c r="B225" s="1" t="s">
        <v>89</v>
      </c>
      <c r="C225" s="12">
        <f t="shared" ref="C225" si="37">SUM(C218:C224)</f>
        <v>0.125</v>
      </c>
      <c r="D225" s="15"/>
      <c r="E225" s="12">
        <f>SUM(E218:E224)</f>
        <v>0.28125</v>
      </c>
      <c r="F225" s="19"/>
      <c r="G225" s="12">
        <f>SUM(G218:G224)</f>
        <v>0.19791666666666666</v>
      </c>
      <c r="H225" s="19"/>
      <c r="I225" s="16">
        <f t="shared" si="30"/>
        <v>0.60416666666666663</v>
      </c>
    </row>
    <row r="226" spans="1:14" ht="28">
      <c r="A226" s="21">
        <f t="shared" ref="A226:A230" si="38">A227-1</f>
        <v>41225</v>
      </c>
      <c r="B226" s="2" t="s">
        <v>82</v>
      </c>
      <c r="C226" s="10"/>
      <c r="E226" s="10"/>
      <c r="G226" s="10"/>
      <c r="I226" s="11">
        <f t="shared" si="30"/>
        <v>0</v>
      </c>
      <c r="J226" s="27" t="s">
        <v>122</v>
      </c>
      <c r="K226" s="38"/>
      <c r="L226" s="38"/>
      <c r="M226" s="38"/>
    </row>
    <row r="227" spans="1:14" ht="56">
      <c r="A227" s="21">
        <f t="shared" si="38"/>
        <v>41226</v>
      </c>
      <c r="B227" s="2" t="s">
        <v>83</v>
      </c>
      <c r="C227" s="10">
        <v>4.1666666666666664E-2</v>
      </c>
      <c r="D227" s="14" t="s">
        <v>28</v>
      </c>
      <c r="E227" s="10"/>
      <c r="G227" s="10">
        <v>3.125E-2</v>
      </c>
      <c r="H227" s="18" t="s">
        <v>73</v>
      </c>
      <c r="I227" s="11">
        <f t="shared" si="30"/>
        <v>7.2916666666666657E-2</v>
      </c>
      <c r="J227" s="24" t="s">
        <v>124</v>
      </c>
    </row>
    <row r="228" spans="1:14">
      <c r="A228" s="21">
        <f t="shared" si="38"/>
        <v>41227</v>
      </c>
      <c r="B228" s="2" t="s">
        <v>84</v>
      </c>
      <c r="C228" s="10"/>
      <c r="E228" s="10">
        <v>3.125E-2</v>
      </c>
      <c r="F228" s="18" t="s">
        <v>33</v>
      </c>
      <c r="G228" s="10">
        <v>1.0416666666666666E-2</v>
      </c>
      <c r="H228" s="18" t="s">
        <v>33</v>
      </c>
      <c r="I228" s="11">
        <f t="shared" si="30"/>
        <v>4.1666666666666664E-2</v>
      </c>
    </row>
    <row r="229" spans="1:14" ht="28">
      <c r="A229" s="21">
        <f t="shared" si="38"/>
        <v>41228</v>
      </c>
      <c r="B229" s="2" t="s">
        <v>85</v>
      </c>
      <c r="C229" s="10">
        <v>4.1666666666666664E-2</v>
      </c>
      <c r="D229" s="14" t="s">
        <v>29</v>
      </c>
      <c r="E229" s="10">
        <v>4.1666666666666664E-2</v>
      </c>
      <c r="F229" s="18" t="s">
        <v>79</v>
      </c>
      <c r="G229" s="10"/>
      <c r="I229" s="11">
        <f t="shared" si="30"/>
        <v>8.3333333333333329E-2</v>
      </c>
    </row>
    <row r="230" spans="1:14" ht="42">
      <c r="A230" s="21">
        <f t="shared" si="38"/>
        <v>41229</v>
      </c>
      <c r="B230" s="2" t="s">
        <v>86</v>
      </c>
      <c r="C230" s="10">
        <v>4.1666666666666664E-2</v>
      </c>
      <c r="D230" s="14" t="s">
        <v>30</v>
      </c>
      <c r="E230" s="10"/>
      <c r="G230" s="10">
        <v>3.125E-2</v>
      </c>
      <c r="H230" s="18" t="s">
        <v>80</v>
      </c>
      <c r="I230" s="11">
        <f t="shared" si="30"/>
        <v>7.2916666666666657E-2</v>
      </c>
      <c r="K230" s="24">
        <v>3500</v>
      </c>
    </row>
    <row r="231" spans="1:14">
      <c r="A231" s="21">
        <f>A232-1</f>
        <v>41230</v>
      </c>
      <c r="B231" s="2" t="s">
        <v>87</v>
      </c>
      <c r="C231" s="10"/>
      <c r="E231" s="10">
        <v>8.3333333333333329E-2</v>
      </c>
      <c r="F231" s="18" t="s">
        <v>33</v>
      </c>
      <c r="G231" s="10">
        <v>2.0833333333333332E-2</v>
      </c>
      <c r="H231" s="18" t="s">
        <v>33</v>
      </c>
      <c r="I231" s="11">
        <f t="shared" si="30"/>
        <v>0.10416666666666666</v>
      </c>
      <c r="L231" s="24">
        <v>46</v>
      </c>
      <c r="M231" s="24">
        <v>3.42</v>
      </c>
      <c r="N231" t="s">
        <v>251</v>
      </c>
    </row>
    <row r="232" spans="1:14">
      <c r="A232" s="21">
        <f>A234-1</f>
        <v>41231</v>
      </c>
      <c r="B232" s="4" t="s">
        <v>88</v>
      </c>
      <c r="C232" s="10"/>
      <c r="E232" s="10">
        <v>4.1666666666666664E-2</v>
      </c>
      <c r="F232" s="18" t="s">
        <v>34</v>
      </c>
      <c r="G232" s="10">
        <v>4.1666666666666664E-2</v>
      </c>
      <c r="H232" s="18" t="s">
        <v>36</v>
      </c>
      <c r="I232" s="11">
        <f t="shared" si="30"/>
        <v>8.3333333333333329E-2</v>
      </c>
    </row>
    <row r="233" spans="1:14">
      <c r="A233" s="23" t="s">
        <v>117</v>
      </c>
      <c r="B233" s="1" t="s">
        <v>89</v>
      </c>
      <c r="C233" s="12">
        <f t="shared" ref="C233" si="39">SUM(C226:C232)</f>
        <v>0.125</v>
      </c>
      <c r="D233" s="15"/>
      <c r="E233" s="12">
        <f>SUM(E226:E232)</f>
        <v>0.19791666666666666</v>
      </c>
      <c r="F233" s="19"/>
      <c r="G233" s="12">
        <f>SUM(G226:G232)</f>
        <v>0.13541666666666666</v>
      </c>
      <c r="H233" s="19"/>
      <c r="I233" s="16">
        <f t="shared" si="30"/>
        <v>0.45833333333333326</v>
      </c>
    </row>
    <row r="234" spans="1:14" ht="28">
      <c r="A234" s="21">
        <f t="shared" ref="A234:A238" si="40">A235-1</f>
        <v>41232</v>
      </c>
      <c r="B234" s="2" t="s">
        <v>82</v>
      </c>
      <c r="C234" s="10"/>
      <c r="E234" s="10"/>
      <c r="G234" s="10"/>
      <c r="I234" s="11">
        <f t="shared" si="30"/>
        <v>0</v>
      </c>
      <c r="J234" s="27" t="s">
        <v>122</v>
      </c>
      <c r="K234" s="38"/>
      <c r="L234" s="38"/>
      <c r="M234" s="38"/>
    </row>
    <row r="235" spans="1:14" ht="70">
      <c r="A235" s="21">
        <f t="shared" si="40"/>
        <v>41233</v>
      </c>
      <c r="B235" s="2" t="s">
        <v>83</v>
      </c>
      <c r="C235" s="10">
        <v>4.1666666666666664E-2</v>
      </c>
      <c r="D235" s="14" t="s">
        <v>31</v>
      </c>
      <c r="E235" s="10"/>
      <c r="G235" s="10">
        <v>3.125E-2</v>
      </c>
      <c r="H235" s="18" t="s">
        <v>81</v>
      </c>
      <c r="I235" s="11">
        <f t="shared" si="30"/>
        <v>7.2916666666666657E-2</v>
      </c>
      <c r="J235" s="24" t="s">
        <v>124</v>
      </c>
    </row>
    <row r="236" spans="1:14">
      <c r="A236" s="21">
        <f t="shared" si="40"/>
        <v>41234</v>
      </c>
      <c r="B236" s="2" t="s">
        <v>84</v>
      </c>
      <c r="C236" s="10"/>
      <c r="E236" s="10">
        <v>3.125E-2</v>
      </c>
      <c r="F236" s="18" t="s">
        <v>33</v>
      </c>
      <c r="G236" s="10">
        <v>1.0416666666666666E-2</v>
      </c>
      <c r="H236" s="18" t="s">
        <v>33</v>
      </c>
      <c r="I236" s="11">
        <f t="shared" si="30"/>
        <v>4.1666666666666664E-2</v>
      </c>
    </row>
    <row r="237" spans="1:14" ht="42">
      <c r="A237" s="21">
        <f t="shared" si="40"/>
        <v>41235</v>
      </c>
      <c r="B237" s="2" t="s">
        <v>85</v>
      </c>
      <c r="C237" s="10">
        <v>2.0833333333333332E-2</v>
      </c>
      <c r="D237" s="14" t="s">
        <v>58</v>
      </c>
      <c r="E237" s="10">
        <v>4.1666666666666664E-2</v>
      </c>
      <c r="F237" s="18" t="s">
        <v>61</v>
      </c>
      <c r="G237" s="10"/>
      <c r="I237" s="11">
        <f t="shared" si="30"/>
        <v>6.25E-2</v>
      </c>
    </row>
    <row r="238" spans="1:14" ht="70">
      <c r="A238" s="21">
        <f t="shared" si="40"/>
        <v>41236</v>
      </c>
      <c r="B238" s="2" t="s">
        <v>86</v>
      </c>
      <c r="C238" s="10"/>
      <c r="E238" s="10"/>
      <c r="G238" s="10">
        <v>2.7777777777777776E-2</v>
      </c>
      <c r="H238" s="18" t="s">
        <v>60</v>
      </c>
      <c r="I238" s="11">
        <f t="shared" si="30"/>
        <v>2.7777777777777776E-2</v>
      </c>
    </row>
    <row r="239" spans="1:14">
      <c r="A239" s="21">
        <f>A240-1</f>
        <v>41237</v>
      </c>
      <c r="B239" s="2" t="s">
        <v>87</v>
      </c>
      <c r="C239" s="10"/>
      <c r="E239" s="10">
        <v>1.0416666666666666E-2</v>
      </c>
      <c r="F239" s="18" t="s">
        <v>59</v>
      </c>
      <c r="G239" s="10">
        <v>1.3888888888888888E-2</v>
      </c>
      <c r="H239" s="18" t="s">
        <v>59</v>
      </c>
      <c r="I239" s="11">
        <f t="shared" si="30"/>
        <v>2.4305555555555552E-2</v>
      </c>
    </row>
    <row r="240" spans="1:14">
      <c r="A240" s="22">
        <v>41238</v>
      </c>
      <c r="B240" s="4" t="s">
        <v>88</v>
      </c>
      <c r="C240" s="10">
        <v>5.2083333333333336E-2</v>
      </c>
      <c r="D240" s="14" t="s">
        <v>10</v>
      </c>
      <c r="E240" s="10">
        <v>0.29166666666666669</v>
      </c>
      <c r="F240" s="18" t="s">
        <v>11</v>
      </c>
      <c r="G240" s="10">
        <v>0.1875</v>
      </c>
      <c r="H240" s="18" t="s">
        <v>12</v>
      </c>
      <c r="I240" s="11">
        <f t="shared" si="30"/>
        <v>0.53125</v>
      </c>
      <c r="J240" s="28" t="s">
        <v>125</v>
      </c>
      <c r="K240" s="28"/>
      <c r="L240" s="28"/>
      <c r="M240" s="28"/>
    </row>
    <row r="241" spans="1:13">
      <c r="A241" s="23" t="s">
        <v>118</v>
      </c>
      <c r="B241" s="1" t="s">
        <v>89</v>
      </c>
      <c r="C241" s="12">
        <f>SUM(C234:C240)</f>
        <v>0.11458333333333334</v>
      </c>
      <c r="D241" s="15"/>
      <c r="E241" s="12">
        <f>SUM(E234:E240)</f>
        <v>0.375</v>
      </c>
      <c r="F241" s="19"/>
      <c r="G241" s="12">
        <f>SUM(G234:G240)</f>
        <v>0.27083333333333337</v>
      </c>
      <c r="H241" s="19"/>
      <c r="I241" s="16">
        <f t="shared" si="30"/>
        <v>0.76041666666666674</v>
      </c>
      <c r="J241" s="26"/>
      <c r="K241" s="38"/>
      <c r="L241" s="38"/>
      <c r="M241" s="38"/>
    </row>
  </sheetData>
  <pageMargins left="0.7" right="0.7" top="0.75" bottom="0.75" header="0.3" footer="0.3"/>
  <pageSetup orientation="landscape" verticalDpi="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F28" sqref="F28"/>
    </sheetView>
  </sheetViews>
  <sheetFormatPr baseColWidth="10" defaultColWidth="8.83203125" defaultRowHeight="14" x14ac:dyDescent="0"/>
  <cols>
    <col min="1" max="1" width="6.33203125" style="3" bestFit="1" customWidth="1"/>
    <col min="2" max="2" width="7.1640625" style="7" bestFit="1" customWidth="1"/>
    <col min="3" max="3" width="8.1640625" style="7" bestFit="1" customWidth="1"/>
    <col min="4" max="4" width="7.1640625" style="7" bestFit="1" customWidth="1"/>
    <col min="5" max="5" width="8.1640625" style="7" bestFit="1" customWidth="1"/>
    <col min="11" max="15" width="8.83203125" style="20"/>
  </cols>
  <sheetData>
    <row r="1" spans="1:16">
      <c r="A1" s="8" t="s">
        <v>0</v>
      </c>
      <c r="B1" s="9" t="s">
        <v>3</v>
      </c>
      <c r="C1" s="9" t="s">
        <v>4</v>
      </c>
      <c r="D1" s="9" t="s">
        <v>5</v>
      </c>
      <c r="E1" s="9" t="s">
        <v>9</v>
      </c>
      <c r="K1"/>
      <c r="L1"/>
      <c r="M1"/>
      <c r="N1"/>
      <c r="O1"/>
    </row>
    <row r="2" spans="1:16">
      <c r="A2" s="6">
        <v>1</v>
      </c>
      <c r="B2" s="20">
        <v>8.3333333333333329E-2</v>
      </c>
      <c r="C2" s="20">
        <v>8.3333333333333329E-2</v>
      </c>
      <c r="D2" s="20">
        <v>8.3333333333333329E-2</v>
      </c>
      <c r="E2" s="20">
        <v>0.2986111111111111</v>
      </c>
      <c r="K2"/>
      <c r="L2"/>
      <c r="M2"/>
      <c r="N2"/>
      <c r="O2"/>
      <c r="P2" s="20"/>
    </row>
    <row r="3" spans="1:16">
      <c r="A3" s="6">
        <v>2</v>
      </c>
      <c r="B3" s="20">
        <v>8.3333333333333329E-2</v>
      </c>
      <c r="C3" s="20">
        <v>0.10416666666666666</v>
      </c>
      <c r="D3" s="20">
        <v>0.10416666666666666</v>
      </c>
      <c r="E3" s="20">
        <v>0.34027777777777779</v>
      </c>
      <c r="K3"/>
      <c r="L3"/>
      <c r="M3"/>
      <c r="N3"/>
      <c r="O3"/>
      <c r="P3" s="20"/>
    </row>
    <row r="4" spans="1:16">
      <c r="A4" s="6">
        <v>3</v>
      </c>
      <c r="B4" s="20">
        <v>8.3333333333333329E-2</v>
      </c>
      <c r="C4" s="20">
        <v>0.125</v>
      </c>
      <c r="D4" s="20">
        <v>0.125</v>
      </c>
      <c r="E4" s="20">
        <v>0.38194444444444442</v>
      </c>
      <c r="K4"/>
      <c r="L4"/>
      <c r="M4"/>
      <c r="N4"/>
      <c r="O4"/>
      <c r="P4" s="20"/>
    </row>
    <row r="5" spans="1:16">
      <c r="A5" s="6">
        <v>4</v>
      </c>
      <c r="B5" s="20">
        <v>8.3333333333333329E-2</v>
      </c>
      <c r="C5" s="20">
        <v>0.10416666666666666</v>
      </c>
      <c r="D5" s="20">
        <v>0.10416666666666666</v>
      </c>
      <c r="E5" s="20">
        <v>0.34027777777777779</v>
      </c>
      <c r="K5"/>
      <c r="L5"/>
      <c r="M5"/>
      <c r="N5"/>
      <c r="O5"/>
      <c r="P5" s="20"/>
    </row>
    <row r="6" spans="1:16">
      <c r="A6" s="6">
        <v>5</v>
      </c>
      <c r="B6" s="20">
        <v>8.3333333333333329E-2</v>
      </c>
      <c r="C6" s="20">
        <v>0.125</v>
      </c>
      <c r="D6" s="20">
        <v>0.125</v>
      </c>
      <c r="E6" s="20">
        <v>0.38194444444444442</v>
      </c>
      <c r="K6"/>
      <c r="L6"/>
      <c r="M6"/>
      <c r="N6"/>
      <c r="O6"/>
      <c r="P6" s="20"/>
    </row>
    <row r="7" spans="1:16">
      <c r="A7" s="6">
        <v>6</v>
      </c>
      <c r="B7" s="20">
        <v>8.3333333333333329E-2</v>
      </c>
      <c r="C7" s="20">
        <v>0.15625</v>
      </c>
      <c r="D7" s="20">
        <v>0.13541666666666666</v>
      </c>
      <c r="E7" s="20">
        <v>0.4236111111111111</v>
      </c>
      <c r="K7"/>
      <c r="L7"/>
      <c r="M7"/>
      <c r="N7"/>
      <c r="O7"/>
      <c r="P7" s="20"/>
    </row>
    <row r="8" spans="1:16">
      <c r="A8" s="6">
        <v>7</v>
      </c>
      <c r="B8" s="20">
        <v>8.3333333333333329E-2</v>
      </c>
      <c r="C8" s="20">
        <v>0.17708333333333331</v>
      </c>
      <c r="D8" s="20">
        <v>0.15625</v>
      </c>
      <c r="E8" s="20">
        <v>0.46527777777777779</v>
      </c>
      <c r="K8"/>
      <c r="L8"/>
      <c r="M8"/>
      <c r="N8"/>
      <c r="O8"/>
      <c r="P8" s="20"/>
    </row>
    <row r="9" spans="1:16">
      <c r="A9" s="6">
        <v>8</v>
      </c>
      <c r="B9" s="20">
        <v>8.3333333333333329E-2</v>
      </c>
      <c r="C9" s="20">
        <v>0.15625</v>
      </c>
      <c r="D9" s="20">
        <v>0.13541666666666666</v>
      </c>
      <c r="E9" s="20">
        <v>0.4236111111111111</v>
      </c>
      <c r="K9"/>
      <c r="L9"/>
      <c r="M9"/>
      <c r="N9"/>
      <c r="O9"/>
      <c r="P9" s="20"/>
    </row>
    <row r="10" spans="1:16">
      <c r="A10" s="6">
        <v>9</v>
      </c>
      <c r="B10" s="20">
        <v>8.3333333333333329E-2</v>
      </c>
      <c r="C10" s="20">
        <v>0.1875</v>
      </c>
      <c r="D10" s="20">
        <v>0.14583333333333334</v>
      </c>
      <c r="E10" s="20">
        <v>0.46527777777777779</v>
      </c>
      <c r="K10"/>
      <c r="L10"/>
      <c r="M10"/>
      <c r="N10"/>
      <c r="O10"/>
      <c r="P10" s="20"/>
    </row>
    <row r="11" spans="1:16">
      <c r="A11" s="6">
        <v>10</v>
      </c>
      <c r="B11" s="20">
        <v>8.3333333333333329E-2</v>
      </c>
      <c r="C11" s="20">
        <v>0.20833333333333334</v>
      </c>
      <c r="D11" s="20">
        <v>0.16666666666666666</v>
      </c>
      <c r="E11" s="20">
        <v>0.50694444444444442</v>
      </c>
      <c r="K11"/>
      <c r="L11"/>
      <c r="M11"/>
      <c r="N11"/>
      <c r="O11"/>
      <c r="P11" s="20"/>
    </row>
    <row r="12" spans="1:16">
      <c r="A12" s="6">
        <v>11</v>
      </c>
      <c r="B12" s="20">
        <v>0.125</v>
      </c>
      <c r="C12" s="20">
        <v>0.20833333333333334</v>
      </c>
      <c r="D12" s="20">
        <v>0.16666666666666666</v>
      </c>
      <c r="E12" s="20">
        <v>0.5625</v>
      </c>
      <c r="K12"/>
      <c r="L12"/>
      <c r="M12"/>
      <c r="N12"/>
      <c r="O12"/>
      <c r="P12" s="20"/>
    </row>
    <row r="13" spans="1:16">
      <c r="A13" s="6">
        <v>12</v>
      </c>
      <c r="B13" s="20">
        <v>0.125</v>
      </c>
      <c r="C13" s="20">
        <v>0.19791666666666666</v>
      </c>
      <c r="D13" s="20">
        <v>0.13541666666666666</v>
      </c>
      <c r="E13" s="20">
        <v>0.52083333333333326</v>
      </c>
      <c r="K13"/>
      <c r="L13"/>
      <c r="M13"/>
      <c r="N13"/>
      <c r="O13"/>
      <c r="P13" s="20"/>
    </row>
    <row r="14" spans="1:16">
      <c r="A14" s="6">
        <v>13</v>
      </c>
      <c r="B14" s="20">
        <v>0.125</v>
      </c>
      <c r="C14" s="20">
        <v>0.21875</v>
      </c>
      <c r="D14" s="20">
        <v>0.15625</v>
      </c>
      <c r="E14" s="20">
        <v>0.5625</v>
      </c>
      <c r="K14"/>
      <c r="L14"/>
      <c r="M14"/>
      <c r="N14"/>
      <c r="O14"/>
      <c r="P14" s="20"/>
    </row>
    <row r="15" spans="1:16">
      <c r="A15" s="6">
        <v>14</v>
      </c>
      <c r="B15" s="20">
        <v>0.125</v>
      </c>
      <c r="C15" s="20">
        <v>0.23958333333333334</v>
      </c>
      <c r="D15" s="20">
        <v>0.17708333333333331</v>
      </c>
      <c r="E15" s="20">
        <v>0.60416666666666674</v>
      </c>
      <c r="K15"/>
      <c r="L15"/>
      <c r="M15"/>
      <c r="N15"/>
      <c r="O15"/>
      <c r="P15" s="20"/>
    </row>
    <row r="16" spans="1:16">
      <c r="A16" s="6">
        <v>15</v>
      </c>
      <c r="B16" s="20">
        <v>0.125</v>
      </c>
      <c r="C16" s="20">
        <v>0.27083333333333331</v>
      </c>
      <c r="D16" s="20">
        <v>0.1875</v>
      </c>
      <c r="E16" s="20">
        <v>0.64583333333333326</v>
      </c>
      <c r="K16"/>
      <c r="L16"/>
      <c r="M16"/>
      <c r="N16"/>
      <c r="O16"/>
      <c r="P16" s="20"/>
    </row>
    <row r="17" spans="1:16">
      <c r="A17" s="6">
        <v>16</v>
      </c>
      <c r="B17" s="20">
        <v>0.125</v>
      </c>
      <c r="C17" s="20">
        <v>0.22916666666666666</v>
      </c>
      <c r="D17" s="20">
        <v>0.1875</v>
      </c>
      <c r="E17" s="20">
        <v>0.59722222222222221</v>
      </c>
      <c r="K17"/>
      <c r="L17"/>
      <c r="M17"/>
      <c r="N17"/>
      <c r="O17"/>
      <c r="P17" s="20"/>
    </row>
    <row r="18" spans="1:16">
      <c r="A18" s="6">
        <v>17</v>
      </c>
      <c r="B18" s="20">
        <v>0.125</v>
      </c>
      <c r="C18" s="20">
        <v>0.27083333333333337</v>
      </c>
      <c r="D18" s="20">
        <v>0.18750000000000003</v>
      </c>
      <c r="E18" s="20">
        <v>0.64583333333333337</v>
      </c>
      <c r="K18"/>
      <c r="L18"/>
      <c r="M18"/>
      <c r="N18"/>
      <c r="O18"/>
      <c r="P18" s="20"/>
    </row>
    <row r="19" spans="1:16">
      <c r="A19" s="6">
        <v>18</v>
      </c>
      <c r="B19" s="20">
        <v>8.3333333333333329E-2</v>
      </c>
      <c r="C19" s="20">
        <v>0.16666666666666666</v>
      </c>
      <c r="D19" s="20">
        <v>0.13541666666666666</v>
      </c>
      <c r="E19" s="20">
        <v>0.38541666666666663</v>
      </c>
      <c r="K19"/>
      <c r="L19"/>
      <c r="M19"/>
      <c r="N19"/>
      <c r="O19"/>
      <c r="P19" s="20"/>
    </row>
    <row r="20" spans="1:16">
      <c r="A20" s="6">
        <v>19</v>
      </c>
      <c r="B20" s="20">
        <v>0.125</v>
      </c>
      <c r="C20" s="20">
        <v>0.29166666666666669</v>
      </c>
      <c r="D20" s="20">
        <v>0.20833333333333334</v>
      </c>
      <c r="E20" s="20">
        <v>0.6875</v>
      </c>
      <c r="K20"/>
      <c r="L20"/>
      <c r="M20"/>
      <c r="N20"/>
      <c r="O20"/>
      <c r="P20" s="20"/>
    </row>
    <row r="21" spans="1:16">
      <c r="A21" s="6">
        <v>20</v>
      </c>
      <c r="B21" s="20">
        <v>0.125</v>
      </c>
      <c r="C21" s="20">
        <v>0.31249999999999994</v>
      </c>
      <c r="D21" s="20">
        <v>0.22916666666666669</v>
      </c>
      <c r="E21" s="20">
        <v>0.76041666666666663</v>
      </c>
      <c r="K21"/>
      <c r="L21"/>
      <c r="M21"/>
      <c r="N21"/>
      <c r="O21"/>
      <c r="P21" s="20"/>
    </row>
    <row r="22" spans="1:16">
      <c r="A22" s="6">
        <v>21</v>
      </c>
      <c r="B22" s="20">
        <v>0.125</v>
      </c>
      <c r="C22" s="20">
        <v>0.31249999999999994</v>
      </c>
      <c r="D22" s="20">
        <v>0.22916666666666669</v>
      </c>
      <c r="E22" s="20">
        <v>0.76041666666666663</v>
      </c>
      <c r="K22"/>
      <c r="L22"/>
      <c r="M22"/>
      <c r="N22"/>
      <c r="O22"/>
      <c r="P22" s="20"/>
    </row>
    <row r="23" spans="1:16">
      <c r="A23" s="6">
        <v>22</v>
      </c>
      <c r="B23" s="20">
        <v>9.375E-2</v>
      </c>
      <c r="C23" s="20">
        <v>0.22916666666666669</v>
      </c>
      <c r="D23" s="20">
        <v>0.1875</v>
      </c>
      <c r="E23" s="20">
        <v>0.52083333333333337</v>
      </c>
      <c r="K23"/>
      <c r="L23"/>
      <c r="M23"/>
      <c r="N23"/>
      <c r="O23"/>
      <c r="P23" s="20"/>
    </row>
    <row r="24" spans="1:16">
      <c r="A24" s="6">
        <v>23</v>
      </c>
      <c r="B24" s="20">
        <v>0.125</v>
      </c>
      <c r="C24" s="20">
        <v>0.33333333333333337</v>
      </c>
      <c r="D24" s="20">
        <v>0.25</v>
      </c>
      <c r="E24" s="20">
        <v>0.80208333333333337</v>
      </c>
      <c r="K24"/>
      <c r="L24"/>
      <c r="M24"/>
      <c r="N24"/>
      <c r="O24"/>
      <c r="P24" s="20"/>
    </row>
    <row r="25" spans="1:16">
      <c r="A25" s="6">
        <v>24</v>
      </c>
      <c r="B25" s="20">
        <v>0.125</v>
      </c>
      <c r="C25" s="20">
        <v>0.35416666666666669</v>
      </c>
      <c r="D25" s="20">
        <v>0.27083333333333337</v>
      </c>
      <c r="E25" s="20">
        <v>0.84375000000000011</v>
      </c>
      <c r="K25"/>
      <c r="L25"/>
      <c r="M25"/>
      <c r="N25"/>
      <c r="O25"/>
      <c r="P25" s="20"/>
    </row>
    <row r="26" spans="1:16">
      <c r="A26" s="6">
        <v>25</v>
      </c>
      <c r="B26" s="20">
        <v>0.125</v>
      </c>
      <c r="C26" s="20">
        <v>0.39583333333333331</v>
      </c>
      <c r="D26" s="20">
        <v>0.27083333333333331</v>
      </c>
      <c r="E26" s="20">
        <v>0.88541666666666652</v>
      </c>
      <c r="K26"/>
      <c r="L26"/>
      <c r="M26"/>
      <c r="N26"/>
      <c r="O26"/>
      <c r="P26" s="20"/>
    </row>
    <row r="27" spans="1:16">
      <c r="A27" s="6">
        <v>26</v>
      </c>
      <c r="B27" s="20">
        <v>0.125</v>
      </c>
      <c r="C27" s="20">
        <v>0.38541666666666663</v>
      </c>
      <c r="D27" s="20">
        <v>0.28125</v>
      </c>
      <c r="E27" s="20">
        <v>0.88541666666666663</v>
      </c>
      <c r="K27"/>
      <c r="L27"/>
      <c r="M27"/>
      <c r="N27"/>
      <c r="O27"/>
      <c r="P27" s="20"/>
    </row>
    <row r="28" spans="1:16">
      <c r="A28" s="6">
        <v>27</v>
      </c>
      <c r="B28" s="20">
        <v>0.125</v>
      </c>
      <c r="C28" s="20">
        <v>0.41666666666666663</v>
      </c>
      <c r="D28" s="20">
        <v>0.29166666666666663</v>
      </c>
      <c r="E28" s="20">
        <v>0.92708333333333326</v>
      </c>
      <c r="K28"/>
      <c r="L28"/>
      <c r="M28"/>
      <c r="N28"/>
      <c r="O28"/>
      <c r="P28" s="20"/>
    </row>
    <row r="29" spans="1:16">
      <c r="A29" s="6">
        <v>28</v>
      </c>
      <c r="B29" s="20">
        <v>0.125</v>
      </c>
      <c r="C29" s="20">
        <v>0.28125</v>
      </c>
      <c r="D29" s="20">
        <v>0.19791666666666666</v>
      </c>
      <c r="E29" s="20">
        <v>0.63541666666666663</v>
      </c>
      <c r="K29"/>
      <c r="L29"/>
      <c r="M29"/>
      <c r="N29"/>
      <c r="O29"/>
      <c r="P29" s="20"/>
    </row>
    <row r="30" spans="1:16">
      <c r="A30" s="6">
        <v>29</v>
      </c>
      <c r="B30" s="20">
        <v>0.125</v>
      </c>
      <c r="C30" s="20">
        <v>0.19791666666666666</v>
      </c>
      <c r="D30" s="20">
        <v>0.13541666666666666</v>
      </c>
      <c r="E30" s="20">
        <v>0.48958333333333326</v>
      </c>
      <c r="K30"/>
      <c r="L30"/>
      <c r="M30"/>
      <c r="N30"/>
      <c r="O30"/>
      <c r="P30" s="20"/>
    </row>
    <row r="31" spans="1:16">
      <c r="A31" s="6">
        <v>30</v>
      </c>
      <c r="B31" s="20">
        <v>0.11458333333333333</v>
      </c>
      <c r="C31" s="20">
        <v>0.375</v>
      </c>
      <c r="D31" s="20">
        <v>0.27083333333333337</v>
      </c>
      <c r="E31" s="20">
        <v>0.77083333333333337</v>
      </c>
      <c r="K31"/>
      <c r="L31"/>
      <c r="M31"/>
      <c r="N31"/>
      <c r="O31"/>
      <c r="P31" s="20"/>
    </row>
  </sheetData>
  <pageMargins left="0.7" right="0.7" top="0.75" bottom="0.75" header="0.3" footer="0.3"/>
  <pageSetup orientation="portrait" verticalDpi="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G26"/>
  <sheetViews>
    <sheetView workbookViewId="0">
      <selection activeCell="G22" sqref="G22:G26"/>
    </sheetView>
  </sheetViews>
  <sheetFormatPr baseColWidth="10" defaultColWidth="8.83203125" defaultRowHeight="14" x14ac:dyDescent="0"/>
  <sheetData>
    <row r="14" spans="1:3">
      <c r="A14" t="s">
        <v>128</v>
      </c>
      <c r="B14" s="37">
        <v>29</v>
      </c>
      <c r="C14" t="s">
        <v>133</v>
      </c>
    </row>
    <row r="15" spans="1:3">
      <c r="A15" t="s">
        <v>129</v>
      </c>
      <c r="B15">
        <f>220-B14</f>
        <v>191</v>
      </c>
    </row>
    <row r="17" spans="1:7">
      <c r="A17" t="s">
        <v>131</v>
      </c>
      <c r="B17" t="s">
        <v>130</v>
      </c>
      <c r="C17" t="s">
        <v>132</v>
      </c>
    </row>
    <row r="18" spans="1:7">
      <c r="A18">
        <v>1</v>
      </c>
      <c r="B18" t="str">
        <f>CONCATENATE(ROUND($B$15*0.65,0),"-",ROUND($B$15*0.74,0))</f>
        <v>124-141</v>
      </c>
      <c r="C18" t="str">
        <f>CONCATENATE(ROUND($B$15*0.6,0),"-",ROUND($B$15*0.69,0))</f>
        <v>115-132</v>
      </c>
    </row>
    <row r="19" spans="1:7">
      <c r="A19">
        <v>2</v>
      </c>
      <c r="B19" t="str">
        <f>CONCATENATE(ROUND($B$15*0.75,0),"-",ROUND($B$15*0.85,0))</f>
        <v>143-162</v>
      </c>
      <c r="C19" t="str">
        <f>CONCATENATE(ROUND($B$15*0.7,0),"-",ROUND($B$15*0.8,0))</f>
        <v>134-153</v>
      </c>
    </row>
    <row r="20" spans="1:7">
      <c r="A20">
        <v>3</v>
      </c>
      <c r="B20" t="str">
        <f>CONCATENATE(ROUND($B$15*0.86,0),"-",ROUND($B$15*0.89,0))</f>
        <v>164-170</v>
      </c>
      <c r="C20" t="str">
        <f>CONCATENATE(ROUND($B$15*0.805,0),"-",ROUND($B$15*0.85,0))</f>
        <v>154-162</v>
      </c>
    </row>
    <row r="21" spans="1:7">
      <c r="A21">
        <v>4</v>
      </c>
      <c r="B21" t="str">
        <f>CONCATENATE(ROUND($B$15*0.9,0),"-",ROUND($B$15*0.95,0))</f>
        <v>172-181</v>
      </c>
      <c r="C21" t="str">
        <f>CONCATENATE(ROUND($B$15*0.855,0),"-",ROUND($B$15*0.9,0))</f>
        <v>163-172</v>
      </c>
    </row>
    <row r="22" spans="1:7">
      <c r="A22">
        <v>5</v>
      </c>
      <c r="B22" t="str">
        <f>CONCATENATE(ROUND($B$15*0.96,0),"-",$B$15)</f>
        <v>183-191</v>
      </c>
      <c r="C22" t="str">
        <f>CONCATENATE(ROUND($B$15*0.905,0),"-",$B$15)</f>
        <v>173-191</v>
      </c>
      <c r="G22" t="s">
        <v>145</v>
      </c>
    </row>
    <row r="23" spans="1:7">
      <c r="G23" t="s">
        <v>146</v>
      </c>
    </row>
    <row r="24" spans="1:7">
      <c r="G24" t="s">
        <v>147</v>
      </c>
    </row>
    <row r="25" spans="1:7">
      <c r="G25" t="s">
        <v>148</v>
      </c>
    </row>
    <row r="26" spans="1:7">
      <c r="G26" t="s">
        <v>149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Competative</vt:lpstr>
      <vt:lpstr>Chart</vt:lpstr>
      <vt:lpstr>HR Zone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Rob Gaedtke</cp:lastModifiedBy>
  <cp:lastPrinted>2011-03-16T17:30:14Z</cp:lastPrinted>
  <dcterms:created xsi:type="dcterms:W3CDTF">2011-03-14T23:22:38Z</dcterms:created>
  <dcterms:modified xsi:type="dcterms:W3CDTF">2012-11-18T22:54:08Z</dcterms:modified>
</cp:coreProperties>
</file>